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vm-fsnet-sv1\TECHNIK\04_Vergabe\2026\01_GEBAEUDEREINIGUNG\01-Vergabeunterlagen\"/>
    </mc:Choice>
  </mc:AlternateContent>
  <xr:revisionPtr revIDLastSave="0" documentId="13_ncr:1_{4DFD3469-5176-4A22-948D-330F2B8902C8}" xr6:coauthVersionLast="47" xr6:coauthVersionMax="47" xr10:uidLastSave="{00000000-0000-0000-0000-000000000000}"/>
  <bookViews>
    <workbookView xWindow="-120" yWindow="-120" windowWidth="29040" windowHeight="17640" tabRatio="924" xr2:uid="{00000000-000D-0000-FFFF-FFFF00000000}"/>
  </bookViews>
  <sheets>
    <sheet name="GR_Verrechnungsstundensätze" sheetId="1" r:id="rId1"/>
    <sheet name="GR_Vorarbeiter" sheetId="10" r:id="rId2"/>
    <sheet name="Grundreinigung_UG" sheetId="4" r:id="rId3"/>
    <sheet name="Grundreinigung_EG" sheetId="5" r:id="rId4"/>
    <sheet name="Grundreinigung_1.OG" sheetId="6" r:id="rId5"/>
    <sheet name="Grundreinigung_2.OG" sheetId="7" r:id="rId6"/>
    <sheet name="Grundreinigung_3.OG" sheetId="8" r:id="rId7"/>
    <sheet name="Grundreinigung_4.OG" sheetId="17" r:id="rId8"/>
    <sheet name="GR_Maskenatelier" sheetId="18" r:id="rId9"/>
    <sheet name="GR_Stimmzimmer_Regie_Chor" sheetId="11" r:id="rId10"/>
    <sheet name="GR_Restaurant" sheetId="9" r:id="rId11"/>
    <sheet name="GR_Eingangsbereiche" sheetId="12" r:id="rId12"/>
    <sheet name="GR_Probebühnen" sheetId="13" r:id="rId13"/>
    <sheet name="GR_Arbeitsmittel" sheetId="16" r:id="rId14"/>
    <sheet name="GR_Gesamtkosten" sheetId="15" r:id="rId15"/>
  </sheets>
  <definedNames>
    <definedName name="_xlnm.Print_Area" localSheetId="0">GR_Verrechnungsstundensätze!$A$1:$H$27</definedName>
    <definedName name="_xlnm.Print_Area" localSheetId="1">GR_Vorarbeiter!$A$1:$I$23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5" l="1"/>
  <c r="E11" i="12"/>
  <c r="E12" i="17" l="1"/>
  <c r="E13" i="7"/>
  <c r="E12" i="6"/>
  <c r="E10" i="8"/>
  <c r="G12" i="1" l="1"/>
  <c r="F12" i="1"/>
  <c r="E12" i="1"/>
  <c r="D12" i="1"/>
  <c r="F15" i="18"/>
  <c r="E12" i="18"/>
  <c r="E20" i="1" l="1"/>
  <c r="F20" i="1"/>
  <c r="G20" i="1"/>
  <c r="D20" i="1"/>
  <c r="K15" i="16"/>
  <c r="K17" i="16" s="1"/>
  <c r="J15" i="16" l="1"/>
  <c r="G16" i="16" l="1"/>
  <c r="G12" i="16"/>
  <c r="G10" i="16"/>
  <c r="G9" i="16"/>
  <c r="F12" i="16"/>
  <c r="E12" i="16"/>
  <c r="D12" i="16"/>
  <c r="C12" i="16"/>
  <c r="G17" i="16" l="1"/>
  <c r="F15" i="17"/>
  <c r="J14" i="16"/>
  <c r="J17" i="16" s="1"/>
  <c r="I14" i="16" l="1"/>
  <c r="I17" i="16" s="1"/>
  <c r="E14" i="16"/>
  <c r="D14" i="16"/>
  <c r="C14" i="16"/>
  <c r="B13" i="13" l="1"/>
  <c r="C16" i="16" s="1"/>
  <c r="E13" i="9" l="1"/>
  <c r="E16" i="16" l="1"/>
  <c r="D16" i="16"/>
  <c r="E13" i="16"/>
  <c r="D13" i="16"/>
  <c r="C13" i="16"/>
  <c r="F11" i="16"/>
  <c r="E11" i="16"/>
  <c r="D11" i="16"/>
  <c r="C11" i="16"/>
  <c r="F10" i="16"/>
  <c r="E10" i="16"/>
  <c r="D10" i="16"/>
  <c r="C10" i="16"/>
  <c r="F9" i="16"/>
  <c r="E9" i="16"/>
  <c r="D9" i="16"/>
  <c r="C9" i="16"/>
  <c r="H8" i="16"/>
  <c r="H17" i="16" s="1"/>
  <c r="F8" i="16"/>
  <c r="E8" i="16"/>
  <c r="D8" i="16"/>
  <c r="C8" i="16"/>
  <c r="E7" i="16"/>
  <c r="D7" i="16"/>
  <c r="C7" i="16"/>
  <c r="H26" i="16"/>
  <c r="E18" i="15" s="1"/>
  <c r="E17" i="16" l="1"/>
  <c r="D17" i="16"/>
  <c r="F17" i="16"/>
  <c r="F16" i="13" l="1"/>
  <c r="F14" i="12"/>
  <c r="F48" i="11"/>
  <c r="F29" i="11"/>
  <c r="F14" i="11"/>
  <c r="F16" i="9"/>
  <c r="F13" i="8" l="1"/>
  <c r="F16" i="7"/>
  <c r="F15" i="6"/>
  <c r="E12" i="5" l="1"/>
  <c r="F15" i="5"/>
  <c r="E10" i="4"/>
  <c r="F13" i="4"/>
  <c r="F7" i="10" l="1"/>
  <c r="F8" i="10"/>
  <c r="F6" i="10"/>
  <c r="D13" i="13" l="1"/>
  <c r="E13" i="13"/>
  <c r="F13" i="13"/>
  <c r="G13" i="13"/>
  <c r="C13" i="13"/>
  <c r="E45" i="11"/>
  <c r="E26" i="11"/>
  <c r="E11" i="11"/>
  <c r="H13" i="13" l="1"/>
  <c r="C17" i="16" l="1"/>
  <c r="E25" i="1"/>
  <c r="E27" i="1" s="1"/>
  <c r="H6" i="10" s="1"/>
  <c r="I6" i="10" s="1"/>
  <c r="G25" i="1"/>
  <c r="G27" i="1" s="1"/>
  <c r="H8" i="10" s="1"/>
  <c r="I8" i="10" s="1"/>
  <c r="F25" i="1"/>
  <c r="F27" i="1" s="1"/>
  <c r="H7" i="10" s="1"/>
  <c r="I7" i="10" s="1"/>
  <c r="D25" i="1"/>
  <c r="D27" i="1" s="1"/>
  <c r="H15" i="18" s="1"/>
  <c r="G17" i="18" s="1"/>
  <c r="E13" i="15" s="1"/>
  <c r="H14" i="11" l="1"/>
  <c r="G16" i="11" s="1"/>
  <c r="H15" i="17"/>
  <c r="G17" i="17" s="1"/>
  <c r="E12" i="15" s="1"/>
  <c r="H14" i="12"/>
  <c r="H48" i="11"/>
  <c r="G50" i="11" s="1"/>
  <c r="H16" i="13"/>
  <c r="H29" i="11"/>
  <c r="H16" i="9"/>
  <c r="H16" i="7"/>
  <c r="H15" i="6"/>
  <c r="H13" i="8"/>
  <c r="H15" i="5"/>
  <c r="H13" i="4"/>
  <c r="G15" i="4" s="1"/>
  <c r="H9" i="10"/>
  <c r="E6" i="15" s="1"/>
  <c r="G17" i="5" l="1"/>
  <c r="E8" i="15" s="1"/>
  <c r="G15" i="8"/>
  <c r="E11" i="15" s="1"/>
  <c r="G31" i="11"/>
  <c r="E14" i="15" s="1"/>
  <c r="G17" i="6"/>
  <c r="E9" i="15" s="1"/>
  <c r="G18" i="13"/>
  <c r="G18" i="7"/>
  <c r="E10" i="15" s="1"/>
  <c r="G18" i="9"/>
  <c r="E15" i="15" s="1"/>
  <c r="G16" i="12"/>
  <c r="E16" i="15" s="1"/>
  <c r="E7" i="15"/>
  <c r="E17" i="15" l="1"/>
</calcChain>
</file>

<file path=xl/sharedStrings.xml><?xml version="1.0" encoding="utf-8"?>
<sst xmlns="http://schemas.openxmlformats.org/spreadsheetml/2006/main" count="331" uniqueCount="140">
  <si>
    <t>Berechnung von Stundenverrechnungssätzen:</t>
  </si>
  <si>
    <t>Vorarbeiter:</t>
  </si>
  <si>
    <t>Meister:</t>
  </si>
  <si>
    <t xml:space="preserve">Reiniger: </t>
  </si>
  <si>
    <t xml:space="preserve">Facharbeiter: </t>
  </si>
  <si>
    <t>Sozialversicherung:</t>
  </si>
  <si>
    <t>Krankenversicherung</t>
  </si>
  <si>
    <t>Arbeitslosenversicherung:</t>
  </si>
  <si>
    <t>Rentenversicherung:</t>
  </si>
  <si>
    <t>Summe Sozialversicherung:</t>
  </si>
  <si>
    <t>Soziallöhne:</t>
  </si>
  <si>
    <t>Summe Soziallöhne:</t>
  </si>
  <si>
    <t>Feiertage:</t>
  </si>
  <si>
    <t>Urlaubsgeld:</t>
  </si>
  <si>
    <t>Ausfalltage:</t>
  </si>
  <si>
    <t>Lohnfortzahlung:</t>
  </si>
  <si>
    <t>zusätzliches Urlaubsgeld:</t>
  </si>
  <si>
    <t>Detaillierte Aufschlüsselung der sonstigen Kosten nur nach Aufforderung!!!</t>
  </si>
  <si>
    <t>Summe Sonstiges: (Lohn- und Lohngebundene Kosten, Folgekosten):</t>
  </si>
  <si>
    <t>Produktivlohn + Gesamtzuschlag:</t>
  </si>
  <si>
    <t>Stundenverrechnungssatz (netto):</t>
  </si>
  <si>
    <t>Reinigungskategorie</t>
  </si>
  <si>
    <t>Anzahl</t>
  </si>
  <si>
    <t>Gesamt:</t>
  </si>
  <si>
    <t>Art der Beschäftigten</t>
  </si>
  <si>
    <t>Arbeitsbeginn</t>
  </si>
  <si>
    <t>Arbeitsende</t>
  </si>
  <si>
    <t>Pause</t>
  </si>
  <si>
    <t>Reiniger</t>
  </si>
  <si>
    <t>Facharbeiter</t>
  </si>
  <si>
    <t>Vorarbeiter</t>
  </si>
  <si>
    <t>Meister</t>
  </si>
  <si>
    <t>Werktage</t>
  </si>
  <si>
    <t>Stundenverrechn-ungssatz</t>
  </si>
  <si>
    <t>Hauptbühne (nur Umlauf)</t>
  </si>
  <si>
    <t>Treppen/Flure</t>
  </si>
  <si>
    <t>Flure/Treppen</t>
  </si>
  <si>
    <t>Fläche der Probebühnen</t>
  </si>
  <si>
    <t>PB3</t>
  </si>
  <si>
    <t>Flächenfaktor nach Plänen</t>
  </si>
  <si>
    <t>PB 6</t>
  </si>
  <si>
    <t>PB 7</t>
  </si>
  <si>
    <t>PB 2 (EG, 1. OG und 2. OG</t>
  </si>
  <si>
    <t>PB5</t>
  </si>
  <si>
    <t>PB X</t>
  </si>
  <si>
    <t>Kosten für Vorarbeiter (netto):</t>
  </si>
  <si>
    <r>
      <t>Kalkulation</t>
    </r>
    <r>
      <rPr>
        <sz val="18"/>
        <color rgb="FF9C6500"/>
        <rFont val="Calibri"/>
        <family val="2"/>
        <scheme val="minor"/>
      </rPr>
      <t xml:space="preserve"> Vorarbeiter</t>
    </r>
  </si>
  <si>
    <t>Kosten Grundreingung</t>
  </si>
  <si>
    <r>
      <t>Zu reinigende Fläche [m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]</t>
    </r>
  </si>
  <si>
    <t>Kosten für Grundreinigung des Untergeschosses (netto):</t>
  </si>
  <si>
    <t>Grundreinigung</t>
  </si>
  <si>
    <t>incl. Orchestergraben</t>
  </si>
  <si>
    <t>incl.WC/Sanitär</t>
  </si>
  <si>
    <r>
      <t xml:space="preserve">Kalkulation der Grundreinigung Haupthaus des </t>
    </r>
    <r>
      <rPr>
        <b/>
        <sz val="18"/>
        <color rgb="FF9C6500"/>
        <rFont val="Calibri"/>
        <family val="2"/>
        <scheme val="minor"/>
      </rPr>
      <t>Untergeschosses</t>
    </r>
  </si>
  <si>
    <t>Foyer, Zuschauerraum</t>
  </si>
  <si>
    <r>
      <t>Kalkulation Grundreinigung Haupthaus des</t>
    </r>
    <r>
      <rPr>
        <b/>
        <sz val="18"/>
        <color rgb="FF9C6500"/>
        <rFont val="Calibri"/>
        <family val="2"/>
        <scheme val="minor"/>
      </rPr>
      <t xml:space="preserve"> Erdgeschosses</t>
    </r>
  </si>
  <si>
    <r>
      <t xml:space="preserve">Hinterbühne 1&amp;2 </t>
    </r>
    <r>
      <rPr>
        <sz val="8"/>
        <color theme="1"/>
        <rFont val="Calibri"/>
        <family val="2"/>
        <scheme val="minor"/>
      </rPr>
      <t>(1/3 der Gesamtfläche=1110m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da Dekoration auf Hinterbühne</t>
    </r>
  </si>
  <si>
    <t>incl. WC/Sanitär</t>
  </si>
  <si>
    <r>
      <t>Kalkulation der Grundreinigung Haupthaus des</t>
    </r>
    <r>
      <rPr>
        <b/>
        <sz val="18"/>
        <color rgb="FF9C6500"/>
        <rFont val="Calibri"/>
        <family val="2"/>
        <scheme val="minor"/>
      </rPr>
      <t xml:space="preserve"> 1. Obergeschosses</t>
    </r>
  </si>
  <si>
    <t>Foyer, Treppenhäuser</t>
  </si>
  <si>
    <t>Kosten für Grundreinigung des 1. Obergeschoss (netto):</t>
  </si>
  <si>
    <t>Kosten für Grundreinigung des Erdgeschosses (netto):</t>
  </si>
  <si>
    <t>Kosten für Grundreinigung des 2. Obergeschoss (netto):</t>
  </si>
  <si>
    <r>
      <t>Kalkulation der Grundreinigung Haupthaus des</t>
    </r>
    <r>
      <rPr>
        <b/>
        <sz val="18"/>
        <color rgb="FF9C6500"/>
        <rFont val="Calibri"/>
        <family val="2"/>
        <scheme val="minor"/>
      </rPr>
      <t xml:space="preserve"> 2. Obergeschosses</t>
    </r>
  </si>
  <si>
    <r>
      <t>Kalkulation der Grundreinigung Haupthaus des</t>
    </r>
    <r>
      <rPr>
        <b/>
        <sz val="18"/>
        <color rgb="FF9C6500"/>
        <rFont val="Calibri"/>
        <family val="2"/>
        <scheme val="minor"/>
      </rPr>
      <t xml:space="preserve"> 3. Obergeschosses</t>
    </r>
  </si>
  <si>
    <t>Kosten für Grundreinigung des 3. Obergeschoss (netto):</t>
  </si>
  <si>
    <t>Kosten für Grundreinigung des 4. Obergeschoss (netto):</t>
  </si>
  <si>
    <t>Grundreinigung STIMMZIMMER (UG und EG)</t>
  </si>
  <si>
    <t>Grundreinigung des REGIETRAKT (UG und EG)</t>
  </si>
  <si>
    <t>Kosten für Grundreinigung des STIMMZIMMER (UG und EG)  (netto):</t>
  </si>
  <si>
    <t>Kosten für Grundreinigung des REGIETRAKT (UG und EG)  (netto):</t>
  </si>
  <si>
    <t>Grundreinigung CHORSAAL  (UG und EG)</t>
  </si>
  <si>
    <t>Kosten für Grundreinigung des CHORSAAL (UG und EG)  (netto):</t>
  </si>
  <si>
    <t>Küche</t>
  </si>
  <si>
    <t xml:space="preserve">Grundreinigung PROBEBÜHNEN </t>
  </si>
  <si>
    <t>Gesamtkosten der Grundreinigung</t>
  </si>
  <si>
    <t>Kosten für Grundreingung des Untergeschosses (netto):</t>
  </si>
  <si>
    <t>Kosten für Grundreingung des Erdgeschosses (netto):</t>
  </si>
  <si>
    <t>Kosten für Grundreingung des 1. Obergeschosses (netto):</t>
  </si>
  <si>
    <t>Kosten für Grundreingung des 2. Obergeschosses (netto):</t>
  </si>
  <si>
    <t>Kosten für Grundreingung des 3 . Obergeschosses (netto):</t>
  </si>
  <si>
    <t>Kosten für Grundreingung des STIMMZIMMER, REGIETRAKT, CHORSAAL (netto):</t>
  </si>
  <si>
    <t>Gesamtkosten Grundreingung Los 2 (netto):</t>
  </si>
  <si>
    <r>
      <t>Zu reinigende Fläche der Probebühnen [m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]</t>
    </r>
  </si>
  <si>
    <t>Arbeitszeit täglich</t>
  </si>
  <si>
    <t>Foyer, BALKON</t>
  </si>
  <si>
    <t>Materialeinsatz:</t>
  </si>
  <si>
    <t>Maschineneinsatz:</t>
  </si>
  <si>
    <t>An-/Abfahrt:</t>
  </si>
  <si>
    <t>inkl. WC/Sanitär</t>
  </si>
  <si>
    <t>Bühne/Hinter-bühnen</t>
  </si>
  <si>
    <t>Foyer/Zuschauer-raum</t>
  </si>
  <si>
    <t>Grundreingung_UG</t>
  </si>
  <si>
    <t>Grundreinigung_EG</t>
  </si>
  <si>
    <t>Grundreinigung_1.OG</t>
  </si>
  <si>
    <t>Grundreinigung_2.OG</t>
  </si>
  <si>
    <t>Grundreinigung_3.OG</t>
  </si>
  <si>
    <t>GR_Stimmzimmer_Regie_Chor</t>
  </si>
  <si>
    <t>GR_Probebühnen</t>
  </si>
  <si>
    <r>
      <t>Zu reinigende Flächen [m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]</t>
    </r>
  </si>
  <si>
    <t>Kosten für Grundreinigung ARBEITSMITTEL  (netto):</t>
  </si>
  <si>
    <t>Für Reinigung benötigte Arbeitsmittel</t>
  </si>
  <si>
    <t>Grundreinigung ARBEITSMITTEL</t>
  </si>
  <si>
    <t>Kosten für Grundreingung Arbeitsmittel (netto):</t>
  </si>
  <si>
    <t xml:space="preserve">Werktage </t>
  </si>
  <si>
    <t>Garderoben</t>
  </si>
  <si>
    <t>Grundreinigung EINGANGSBEREICHE</t>
  </si>
  <si>
    <t>Fußbodenroste/Abflüsse (Länge in m)</t>
  </si>
  <si>
    <t>Kosten für Grundreinigung der PROBEBÜHNEN  (netto):</t>
  </si>
  <si>
    <t>Kosten für Grundreinigung der EINGANGSBEREICHE (netto):</t>
  </si>
  <si>
    <r>
      <t>Kalkulation der Grundreinigung Haupthaus des</t>
    </r>
    <r>
      <rPr>
        <b/>
        <sz val="18"/>
        <color rgb="FF9C6500"/>
        <rFont val="Calibri"/>
        <family val="2"/>
        <scheme val="minor"/>
      </rPr>
      <t xml:space="preserve"> 4. Obergeschosses</t>
    </r>
  </si>
  <si>
    <t>Flure/ Treppen</t>
  </si>
  <si>
    <r>
      <rPr>
        <sz val="12"/>
        <color theme="1"/>
        <rFont val="Calibri"/>
        <family val="2"/>
        <scheme val="minor"/>
      </rPr>
      <t>Grundreinigung ca. 5000m2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(Effektivfläche nur 1/6, da nur vor Eingangsbereichen)</t>
    </r>
  </si>
  <si>
    <t>Schränke Solo Garderoben (lfm)</t>
  </si>
  <si>
    <t>Schränke Solo Garderobe</t>
  </si>
  <si>
    <t>Lüftungsschächte Zuschauerraum (lfm)</t>
  </si>
  <si>
    <t>Kunststoffbedachungen</t>
  </si>
  <si>
    <t>Garten/Terras-se/Bedachung</t>
  </si>
  <si>
    <t>Terrasse/Garten samt Reinigung der Lampenschirme/Moos entfernen</t>
  </si>
  <si>
    <t>GR_
Eingangsbereiche</t>
  </si>
  <si>
    <t>Grund-
reinigung</t>
  </si>
  <si>
    <t>Eingangsbereiche
Garten</t>
  </si>
  <si>
    <t>Kosten für Grundreinigung der Probebühnen (netto):</t>
  </si>
  <si>
    <t>Kosten für Grundreingung der Außenbereiche/ Eingangsbereiche vor den Gebäuden (netto):</t>
  </si>
  <si>
    <r>
      <t xml:space="preserve">Kalkulation für die Grundreinigung der </t>
    </r>
    <r>
      <rPr>
        <b/>
        <sz val="18"/>
        <color rgb="FF9C6500"/>
        <rFont val="Calibri"/>
        <family val="2"/>
        <scheme val="minor"/>
      </rPr>
      <t>Stimmzimmer, des Regietrakts und Chorsaals</t>
    </r>
  </si>
  <si>
    <r>
      <t xml:space="preserve">Kalkulation für die Grundreinigung des </t>
    </r>
    <r>
      <rPr>
        <b/>
        <sz val="18"/>
        <color rgb="FF9C6500"/>
        <rFont val="Calibri"/>
        <family val="2"/>
        <scheme val="minor"/>
      </rPr>
      <t>Restaurants mit Terrasse und Garten</t>
    </r>
  </si>
  <si>
    <r>
      <t xml:space="preserve">Kalkulation für die Grundreinigung der </t>
    </r>
    <r>
      <rPr>
        <b/>
        <sz val="18"/>
        <color rgb="FF9C6500"/>
        <rFont val="Calibri"/>
        <family val="2"/>
        <scheme val="minor"/>
      </rPr>
      <t>Außenbereiche und Eingangsbereiche vor den Gebäuden</t>
    </r>
  </si>
  <si>
    <r>
      <t xml:space="preserve">Kalkulation für die Grundreinigung der </t>
    </r>
    <r>
      <rPr>
        <b/>
        <sz val="18"/>
        <color rgb="FF9C6500"/>
        <rFont val="Calibri"/>
        <family val="2"/>
        <scheme val="minor"/>
      </rPr>
      <t>Probebühnen</t>
    </r>
  </si>
  <si>
    <r>
      <t xml:space="preserve">Kalkulation für die Grundreinigung </t>
    </r>
    <r>
      <rPr>
        <b/>
        <sz val="18"/>
        <color rgb="FF9C6500"/>
        <rFont val="Calibri"/>
        <family val="2"/>
        <scheme val="minor"/>
      </rPr>
      <t>Arbeitsmittel</t>
    </r>
  </si>
  <si>
    <t>Kosten für Vorarbeiter (netto)</t>
  </si>
  <si>
    <t>Kosten für Grundreingung des 4 . Obergeschosses (netto):</t>
  </si>
  <si>
    <t>Kosten für Grundreingung des RESTAURANTS (netto):</t>
  </si>
  <si>
    <r>
      <t>Kalkulation der Grundreinigung Haupthaus des</t>
    </r>
    <r>
      <rPr>
        <b/>
        <sz val="18"/>
        <color rgb="FF9C6500"/>
        <rFont val="Calibri"/>
        <family val="2"/>
        <scheme val="minor"/>
      </rPr>
      <t xml:space="preserve"> Maskenatelier</t>
    </r>
  </si>
  <si>
    <t>Kosten für Grundreingung des Maskenateliers (netto):</t>
  </si>
  <si>
    <t>Kosten für Grundreinigung des Außenbereich      Restaurant (netto):</t>
  </si>
  <si>
    <t>Grundreinigung RESTAURANT</t>
  </si>
  <si>
    <t>GR_
Restaurant</t>
  </si>
  <si>
    <r>
      <t>Produktivlohn</t>
    </r>
    <r>
      <rPr>
        <sz val="11"/>
        <rFont val="Calibri"/>
        <family val="2"/>
        <scheme val="minor"/>
      </rPr>
      <t xml:space="preserve"> (unter Berücksichtigung der 9. GebäudeArbbV und aktuellem Rahmentarifvertrag):</t>
    </r>
  </si>
  <si>
    <r>
      <t xml:space="preserve">Kostenkalkulation für die Grundreinigung des Standortes der Bayreuther Festspiele zur Festspielzeit 2026,   </t>
    </r>
    <r>
      <rPr>
        <b/>
        <u/>
        <sz val="18"/>
        <color theme="1"/>
        <rFont val="Calibri"/>
        <family val="2"/>
        <scheme val="minor"/>
      </rPr>
      <t>LOS 2</t>
    </r>
  </si>
  <si>
    <r>
      <rPr>
        <sz val="10"/>
        <color rgb="FFFF0000"/>
        <rFont val="Calibri"/>
        <family val="2"/>
        <scheme val="minor"/>
      </rPr>
      <t>Produktivlohn</t>
    </r>
    <r>
      <rPr>
        <sz val="10"/>
        <rFont val="Calibri"/>
        <family val="2"/>
        <scheme val="minor"/>
      </rPr>
      <t xml:space="preserve"> (unter Berücksichtigung der 10. GebäudeArbbV und aktuellem Rahmentarifvertrag):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</si>
</sst>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4"/>
      <color rgb="FF006100"/>
      <name val="Calibri"/>
      <family val="2"/>
      <scheme val="minor"/>
    </font>
    <font>
      <b/>
      <sz val="18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9C0006"/>
      <name val="Calibri"/>
      <family val="2"/>
      <scheme val="minor"/>
    </font>
    <font>
      <u val="doubleAccounting"/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0"/>
      <name val="Arial Narrow"/>
      <family val="2"/>
    </font>
    <font>
      <b/>
      <u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u val="doubleAccounting"/>
      <sz val="20"/>
      <color theme="1"/>
      <name val="Calibri"/>
      <family val="2"/>
      <scheme val="minor"/>
    </font>
    <font>
      <u val="doubleAccounting"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FFA6A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C6C"/>
        <bgColor indexed="64"/>
      </patternFill>
    </fill>
    <fill>
      <patternFill patternType="solid">
        <fgColor rgb="FFEE96DB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A8FC9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0" fillId="6" borderId="0" applyNumberFormat="0" applyBorder="0" applyAlignment="0" applyProtection="0"/>
    <xf numFmtId="0" fontId="24" fillId="0" borderId="0" applyNumberFormat="0" applyFont="0" applyBorder="0" applyProtection="0"/>
    <xf numFmtId="164" fontId="32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0" fontId="0" fillId="0" borderId="0" xfId="0" applyNumberFormat="1"/>
    <xf numFmtId="10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165" fontId="9" fillId="2" borderId="3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/>
    <xf numFmtId="0" fontId="4" fillId="0" borderId="1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" xfId="0" applyBorder="1"/>
    <xf numFmtId="0" fontId="0" fillId="0" borderId="3" xfId="0" applyBorder="1"/>
    <xf numFmtId="165" fontId="9" fillId="2" borderId="2" xfId="1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12" fillId="0" borderId="6" xfId="0" applyFon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12" fillId="0" borderId="9" xfId="0" applyFont="1" applyBorder="1" applyAlignment="1">
      <alignment vertical="center" wrapText="1"/>
    </xf>
    <xf numFmtId="0" fontId="14" fillId="0" borderId="18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27" xfId="0" applyFont="1" applyBorder="1"/>
    <xf numFmtId="0" fontId="14" fillId="0" borderId="16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14" fillId="0" borderId="25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4" xfId="0" applyBorder="1"/>
    <xf numFmtId="0" fontId="25" fillId="0" borderId="25" xfId="0" applyFont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3" xfId="0" applyBorder="1"/>
    <xf numFmtId="0" fontId="0" fillId="0" borderId="34" xfId="0" applyBorder="1" applyAlignment="1">
      <alignment wrapText="1"/>
    </xf>
    <xf numFmtId="0" fontId="14" fillId="0" borderId="31" xfId="0" applyFont="1" applyBorder="1" applyAlignment="1">
      <alignment wrapText="1"/>
    </xf>
    <xf numFmtId="0" fontId="14" fillId="0" borderId="18" xfId="0" applyFont="1" applyBorder="1"/>
    <xf numFmtId="0" fontId="14" fillId="0" borderId="32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4" applyFont="1" applyBorder="1"/>
    <xf numFmtId="0" fontId="0" fillId="0" borderId="12" xfId="0" applyBorder="1" applyAlignment="1">
      <alignment wrapText="1"/>
    </xf>
    <xf numFmtId="0" fontId="14" fillId="0" borderId="10" xfId="0" applyFont="1" applyBorder="1"/>
    <xf numFmtId="0" fontId="14" fillId="0" borderId="35" xfId="0" applyFont="1" applyBorder="1" applyAlignment="1">
      <alignment wrapText="1"/>
    </xf>
    <xf numFmtId="1" fontId="15" fillId="0" borderId="1" xfId="0" applyNumberFormat="1" applyFont="1" applyBorder="1" applyAlignment="1">
      <alignment wrapText="1"/>
    </xf>
    <xf numFmtId="165" fontId="0" fillId="0" borderId="0" xfId="4" applyNumberFormat="1" applyFont="1" applyBorder="1"/>
    <xf numFmtId="0" fontId="4" fillId="0" borderId="0" xfId="0" applyFont="1" applyAlignment="1">
      <alignment horizontal="center" wrapText="1"/>
    </xf>
    <xf numFmtId="165" fontId="16" fillId="0" borderId="0" xfId="4" applyNumberFormat="1" applyFont="1" applyBorder="1"/>
    <xf numFmtId="0" fontId="1" fillId="0" borderId="0" xfId="4" applyFont="1" applyBorder="1"/>
    <xf numFmtId="0" fontId="0" fillId="0" borderId="0" xfId="0" applyAlignment="1">
      <alignment vertical="center" wrapText="1"/>
    </xf>
    <xf numFmtId="10" fontId="0" fillId="5" borderId="3" xfId="0" applyNumberFormat="1" applyFill="1" applyBorder="1" applyAlignment="1" applyProtection="1">
      <alignment wrapText="1"/>
      <protection locked="0"/>
    </xf>
    <xf numFmtId="165" fontId="0" fillId="5" borderId="3" xfId="0" applyNumberFormat="1" applyFill="1" applyBorder="1" applyAlignment="1" applyProtection="1">
      <alignment wrapText="1"/>
      <protection locked="0"/>
    </xf>
    <xf numFmtId="165" fontId="0" fillId="5" borderId="4" xfId="0" applyNumberFormat="1" applyFill="1" applyBorder="1" applyAlignment="1" applyProtection="1">
      <alignment wrapText="1"/>
      <protection locked="0"/>
    </xf>
    <xf numFmtId="165" fontId="0" fillId="5" borderId="2" xfId="0" applyNumberFormat="1" applyFill="1" applyBorder="1" applyAlignment="1" applyProtection="1">
      <alignment wrapText="1"/>
      <protection locked="0"/>
    </xf>
    <xf numFmtId="10" fontId="0" fillId="5" borderId="4" xfId="0" applyNumberFormat="1" applyFill="1" applyBorder="1" applyAlignment="1" applyProtection="1">
      <alignment wrapText="1"/>
      <protection locked="0"/>
    </xf>
    <xf numFmtId="10" fontId="0" fillId="5" borderId="2" xfId="0" applyNumberFormat="1" applyFill="1" applyBorder="1" applyAlignment="1" applyProtection="1">
      <alignment wrapText="1"/>
      <protection locked="0"/>
    </xf>
    <xf numFmtId="10" fontId="0" fillId="5" borderId="6" xfId="0" applyNumberFormat="1" applyFill="1" applyBorder="1" applyAlignment="1" applyProtection="1">
      <alignment wrapText="1"/>
      <protection locked="0"/>
    </xf>
    <xf numFmtId="10" fontId="0" fillId="5" borderId="1" xfId="0" applyNumberFormat="1" applyFill="1" applyBorder="1" applyAlignment="1" applyProtection="1">
      <alignment wrapText="1"/>
      <protection locked="0"/>
    </xf>
    <xf numFmtId="10" fontId="0" fillId="5" borderId="5" xfId="0" applyNumberFormat="1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1" xfId="0" applyFill="1" applyBorder="1" applyProtection="1">
      <protection locked="0"/>
    </xf>
    <xf numFmtId="0" fontId="0" fillId="0" borderId="36" xfId="0" applyBorder="1"/>
    <xf numFmtId="0" fontId="0" fillId="7" borderId="36" xfId="0" applyFill="1" applyBorder="1" applyProtection="1">
      <protection locked="0"/>
    </xf>
    <xf numFmtId="165" fontId="0" fillId="0" borderId="36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Fill="1" applyBorder="1" applyAlignment="1">
      <alignment wrapText="1"/>
    </xf>
    <xf numFmtId="165" fontId="16" fillId="0" borderId="0" xfId="1" applyNumberFormat="1" applyFont="1" applyFill="1" applyBorder="1" applyAlignment="1">
      <alignment vertical="center" wrapText="1"/>
    </xf>
    <xf numFmtId="0" fontId="2" fillId="0" borderId="0" xfId="2" applyFill="1" applyBorder="1" applyAlignment="1">
      <alignment vertical="center" wrapText="1"/>
    </xf>
    <xf numFmtId="165" fontId="22" fillId="0" borderId="0" xfId="2" applyNumberFormat="1" applyFont="1" applyFill="1" applyBorder="1" applyAlignment="1">
      <alignment vertical="center" wrapText="1"/>
    </xf>
    <xf numFmtId="0" fontId="14" fillId="0" borderId="40" xfId="4" applyFont="1" applyBorder="1"/>
    <xf numFmtId="0" fontId="14" fillId="0" borderId="41" xfId="4" applyFont="1" applyBorder="1"/>
    <xf numFmtId="0" fontId="14" fillId="0" borderId="42" xfId="4" applyFont="1" applyBorder="1"/>
    <xf numFmtId="0" fontId="12" fillId="0" borderId="1" xfId="0" applyFont="1" applyBorder="1" applyAlignment="1">
      <alignment vertical="center" wrapText="1"/>
    </xf>
    <xf numFmtId="0" fontId="6" fillId="0" borderId="34" xfId="4" applyFont="1" applyBorder="1"/>
    <xf numFmtId="0" fontId="0" fillId="0" borderId="23" xfId="0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43" xfId="4" applyFont="1" applyBorder="1" applyAlignment="1">
      <alignment horizontal="center" vertical="center"/>
    </xf>
    <xf numFmtId="1" fontId="15" fillId="0" borderId="44" xfId="4" applyNumberFormat="1" applyFont="1" applyBorder="1"/>
    <xf numFmtId="0" fontId="0" fillId="13" borderId="16" xfId="0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wrapText="1"/>
    </xf>
    <xf numFmtId="0" fontId="0" fillId="9" borderId="25" xfId="0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0" fillId="0" borderId="0" xfId="4" applyFont="1" applyBorder="1"/>
    <xf numFmtId="165" fontId="28" fillId="0" borderId="0" xfId="4" applyNumberFormat="1" applyFont="1" applyBorder="1"/>
    <xf numFmtId="0" fontId="20" fillId="0" borderId="0" xfId="0" applyFont="1" applyAlignment="1">
      <alignment horizontal="center"/>
    </xf>
    <xf numFmtId="0" fontId="0" fillId="11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1" fontId="20" fillId="0" borderId="0" xfId="0" applyNumberFormat="1" applyFont="1"/>
    <xf numFmtId="0" fontId="0" fillId="7" borderId="1" xfId="0" quotePrefix="1" applyFill="1" applyBorder="1" applyAlignment="1" applyProtection="1">
      <alignment wrapText="1"/>
      <protection locked="0"/>
    </xf>
    <xf numFmtId="0" fontId="2" fillId="3" borderId="29" xfId="2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19" borderId="1" xfId="0" applyFill="1" applyBorder="1" applyAlignment="1">
      <alignment wrapText="1"/>
    </xf>
    <xf numFmtId="0" fontId="0" fillId="19" borderId="25" xfId="0" applyFill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3" fontId="14" fillId="0" borderId="1" xfId="0" applyNumberFormat="1" applyFont="1" applyBorder="1"/>
    <xf numFmtId="0" fontId="3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13" borderId="45" xfId="0" applyFill="1" applyBorder="1" applyAlignment="1">
      <alignment wrapText="1"/>
    </xf>
    <xf numFmtId="3" fontId="14" fillId="0" borderId="45" xfId="0" applyNumberFormat="1" applyFont="1" applyBorder="1"/>
    <xf numFmtId="3" fontId="20" fillId="0" borderId="47" xfId="0" applyNumberFormat="1" applyFont="1" applyBorder="1"/>
    <xf numFmtId="3" fontId="20" fillId="0" borderId="34" xfId="0" applyNumberFormat="1" applyFont="1" applyBorder="1"/>
    <xf numFmtId="0" fontId="0" fillId="21" borderId="46" xfId="0" applyFill="1" applyBorder="1" applyAlignment="1">
      <alignment wrapText="1"/>
    </xf>
    <xf numFmtId="166" fontId="14" fillId="0" borderId="46" xfId="5" applyNumberFormat="1" applyFont="1" applyBorder="1"/>
    <xf numFmtId="0" fontId="5" fillId="0" borderId="0" xfId="0" applyFont="1" applyAlignment="1">
      <alignment wrapText="1"/>
    </xf>
    <xf numFmtId="0" fontId="3" fillId="0" borderId="13" xfId="0" applyFont="1" applyBorder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2" applyAlignment="1">
      <alignment horizontal="left" wrapText="1"/>
    </xf>
    <xf numFmtId="0" fontId="9" fillId="2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1" fillId="6" borderId="0" xfId="3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3" borderId="25" xfId="2" applyBorder="1" applyAlignment="1">
      <alignment horizontal="center" vertical="center" wrapText="1"/>
    </xf>
    <xf numFmtId="0" fontId="2" fillId="3" borderId="29" xfId="2" applyBorder="1" applyAlignment="1">
      <alignment horizontal="center" vertical="center" wrapText="1"/>
    </xf>
    <xf numFmtId="165" fontId="21" fillId="3" borderId="29" xfId="2" applyNumberFormat="1" applyFont="1" applyBorder="1" applyAlignment="1">
      <alignment horizontal="center" vertical="center" wrapText="1"/>
    </xf>
    <xf numFmtId="0" fontId="21" fillId="3" borderId="28" xfId="2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3" borderId="28" xfId="2" applyBorder="1" applyAlignment="1">
      <alignment horizontal="center" vertical="center" wrapText="1"/>
    </xf>
    <xf numFmtId="0" fontId="0" fillId="9" borderId="25" xfId="0" applyFill="1" applyBorder="1" applyAlignment="1">
      <alignment horizontal="center" wrapText="1"/>
    </xf>
    <xf numFmtId="0" fontId="0" fillId="9" borderId="26" xfId="0" applyFill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0" fillId="10" borderId="16" xfId="0" applyFill="1" applyBorder="1" applyAlignment="1">
      <alignment horizontal="center" wrapText="1"/>
    </xf>
    <xf numFmtId="0" fontId="0" fillId="10" borderId="17" xfId="0" applyFill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0" fillId="10" borderId="20" xfId="0" applyFill="1" applyBorder="1" applyAlignment="1">
      <alignment horizontal="center" wrapText="1"/>
    </xf>
    <xf numFmtId="0" fontId="0" fillId="10" borderId="11" xfId="0" applyFill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0" fillId="11" borderId="20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0" fillId="13" borderId="16" xfId="0" applyFill="1" applyBorder="1" applyAlignment="1">
      <alignment horizontal="center" wrapText="1"/>
    </xf>
    <xf numFmtId="0" fontId="0" fillId="13" borderId="17" xfId="0" applyFill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0" fillId="17" borderId="20" xfId="0" applyFill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14" borderId="17" xfId="0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0" fillId="14" borderId="20" xfId="0" applyFill="1" applyBorder="1" applyAlignment="1">
      <alignment horizontal="center" wrapText="1"/>
    </xf>
    <xf numFmtId="0" fontId="0" fillId="14" borderId="11" xfId="0" applyFill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15" borderId="16" xfId="0" applyFill="1" applyBorder="1" applyAlignment="1">
      <alignment horizontal="center" wrapText="1"/>
    </xf>
    <xf numFmtId="0" fontId="0" fillId="15" borderId="17" xfId="0" applyFill="1" applyBorder="1" applyAlignment="1">
      <alignment horizontal="center" wrapText="1"/>
    </xf>
    <xf numFmtId="0" fontId="0" fillId="12" borderId="25" xfId="0" applyFill="1" applyBorder="1" applyAlignment="1">
      <alignment horizontal="center" wrapText="1"/>
    </xf>
    <xf numFmtId="0" fontId="0" fillId="12" borderId="29" xfId="0" applyFill="1" applyBorder="1" applyAlignment="1">
      <alignment horizontal="center" wrapText="1"/>
    </xf>
    <xf numFmtId="0" fontId="14" fillId="0" borderId="29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0" fillId="13" borderId="16" xfId="0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wrapText="1"/>
    </xf>
    <xf numFmtId="0" fontId="0" fillId="15" borderId="25" xfId="0" applyFill="1" applyBorder="1" applyAlignment="1">
      <alignment horizontal="center" wrapText="1"/>
    </xf>
    <xf numFmtId="0" fontId="0" fillId="15" borderId="26" xfId="0" applyFill="1" applyBorder="1" applyAlignment="1">
      <alignment horizontal="center" wrapText="1"/>
    </xf>
    <xf numFmtId="0" fontId="6" fillId="19" borderId="25" xfId="0" applyFont="1" applyFill="1" applyBorder="1" applyAlignment="1">
      <alignment horizontal="center" wrapText="1"/>
    </xf>
    <xf numFmtId="0" fontId="6" fillId="19" borderId="26" xfId="0" applyFont="1" applyFill="1" applyBorder="1" applyAlignment="1">
      <alignment horizontal="center" wrapText="1"/>
    </xf>
    <xf numFmtId="0" fontId="6" fillId="20" borderId="25" xfId="0" applyFont="1" applyFill="1" applyBorder="1" applyAlignment="1">
      <alignment horizontal="center" wrapText="1"/>
    </xf>
    <xf numFmtId="0" fontId="6" fillId="20" borderId="26" xfId="0" applyFont="1" applyFill="1" applyBorder="1" applyAlignment="1">
      <alignment horizontal="center" wrapText="1"/>
    </xf>
    <xf numFmtId="0" fontId="0" fillId="9" borderId="29" xfId="0" applyFill="1" applyBorder="1" applyAlignment="1">
      <alignment horizontal="center" wrapText="1"/>
    </xf>
    <xf numFmtId="0" fontId="0" fillId="19" borderId="25" xfId="0" applyFill="1" applyBorder="1" applyAlignment="1">
      <alignment horizontal="center" wrapText="1"/>
    </xf>
    <xf numFmtId="0" fontId="0" fillId="19" borderId="26" xfId="0" applyFill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0" fontId="0" fillId="20" borderId="25" xfId="0" applyFill="1" applyBorder="1" applyAlignment="1">
      <alignment horizontal="center" wrapText="1"/>
    </xf>
    <xf numFmtId="0" fontId="0" fillId="20" borderId="26" xfId="0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4" fillId="8" borderId="0" xfId="0" applyFont="1" applyFill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14" borderId="25" xfId="0" applyFill="1" applyBorder="1" applyAlignment="1">
      <alignment horizontal="center" wrapText="1"/>
    </xf>
    <xf numFmtId="0" fontId="0" fillId="14" borderId="26" xfId="0" applyFill="1" applyBorder="1" applyAlignment="1">
      <alignment horizontal="center" wrapText="1"/>
    </xf>
    <xf numFmtId="0" fontId="0" fillId="18" borderId="25" xfId="0" applyFill="1" applyBorder="1" applyAlignment="1">
      <alignment horizontal="center" wrapText="1"/>
    </xf>
    <xf numFmtId="0" fontId="0" fillId="18" borderId="26" xfId="0" applyFill="1" applyBorder="1" applyAlignment="1">
      <alignment horizontal="center" wrapText="1"/>
    </xf>
    <xf numFmtId="0" fontId="11" fillId="22" borderId="0" xfId="3" applyFont="1" applyFill="1" applyAlignment="1">
      <alignment horizontal="center" vertical="center" wrapText="1"/>
    </xf>
    <xf numFmtId="0" fontId="11" fillId="21" borderId="0" xfId="3" applyFont="1" applyFill="1" applyAlignment="1">
      <alignment horizontal="center" vertical="center" wrapText="1"/>
    </xf>
    <xf numFmtId="0" fontId="0" fillId="21" borderId="16" xfId="0" applyFill="1" applyBorder="1" applyAlignment="1">
      <alignment horizontal="center" vertical="center" wrapText="1"/>
    </xf>
    <xf numFmtId="0" fontId="0" fillId="21" borderId="17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1" fillId="9" borderId="0" xfId="3" applyFont="1" applyFill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0" fillId="0" borderId="47" xfId="0" applyFont="1" applyBorder="1" applyAlignment="1">
      <alignment horizontal="right"/>
    </xf>
    <xf numFmtId="0" fontId="20" fillId="0" borderId="48" xfId="0" applyFont="1" applyBorder="1" applyAlignment="1">
      <alignment horizontal="right"/>
    </xf>
    <xf numFmtId="0" fontId="14" fillId="0" borderId="47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165" fontId="14" fillId="7" borderId="34" xfId="0" applyNumberFormat="1" applyFont="1" applyFill="1" applyBorder="1" applyAlignment="1" applyProtection="1">
      <alignment horizontal="center" wrapText="1"/>
      <protection locked="0"/>
    </xf>
    <xf numFmtId="165" fontId="14" fillId="7" borderId="48" xfId="0" applyNumberFormat="1" applyFont="1" applyFill="1" applyBorder="1" applyAlignment="1" applyProtection="1">
      <alignment horizontal="center" wrapText="1"/>
      <protection locked="0"/>
    </xf>
    <xf numFmtId="0" fontId="29" fillId="0" borderId="45" xfId="0" applyFont="1" applyBorder="1" applyAlignment="1">
      <alignment horizontal="center" wrapText="1"/>
    </xf>
    <xf numFmtId="0" fontId="29" fillId="0" borderId="46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5" fontId="14" fillId="7" borderId="1" xfId="0" applyNumberFormat="1" applyFont="1" applyFill="1" applyBorder="1" applyAlignment="1" applyProtection="1">
      <alignment horizontal="center"/>
      <protection locked="0"/>
    </xf>
    <xf numFmtId="165" fontId="14" fillId="7" borderId="46" xfId="0" applyNumberFormat="1" applyFont="1" applyFill="1" applyBorder="1" applyAlignment="1" applyProtection="1">
      <alignment horizontal="center"/>
      <protection locked="0"/>
    </xf>
    <xf numFmtId="165" fontId="14" fillId="7" borderId="1" xfId="0" applyNumberFormat="1" applyFont="1" applyFill="1" applyBorder="1" applyAlignment="1" applyProtection="1">
      <alignment horizontal="center" wrapText="1"/>
      <protection locked="0"/>
    </xf>
    <xf numFmtId="165" fontId="14" fillId="7" borderId="46" xfId="0" applyNumberFormat="1" applyFont="1" applyFill="1" applyBorder="1" applyAlignment="1" applyProtection="1">
      <alignment horizontal="center" wrapText="1"/>
      <protection locked="0"/>
    </xf>
    <xf numFmtId="165" fontId="26" fillId="0" borderId="27" xfId="2" applyNumberFormat="1" applyFont="1" applyFill="1" applyBorder="1" applyAlignment="1">
      <alignment horizontal="center" vertical="center" wrapText="1"/>
    </xf>
    <xf numFmtId="165" fontId="26" fillId="0" borderId="26" xfId="2" applyNumberFormat="1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right" vertical="center" wrapText="1"/>
    </xf>
    <xf numFmtId="0" fontId="6" fillId="0" borderId="29" xfId="2" applyFont="1" applyFill="1" applyBorder="1" applyAlignment="1">
      <alignment horizontal="right" vertical="center" wrapText="1"/>
    </xf>
    <xf numFmtId="0" fontId="6" fillId="0" borderId="26" xfId="2" applyFont="1" applyFill="1" applyBorder="1" applyAlignment="1">
      <alignment horizontal="right" vertical="center" wrapText="1"/>
    </xf>
    <xf numFmtId="0" fontId="6" fillId="0" borderId="18" xfId="2" applyFont="1" applyFill="1" applyBorder="1" applyAlignment="1">
      <alignment horizontal="right" vertical="center" wrapText="1"/>
    </xf>
    <xf numFmtId="0" fontId="6" fillId="0" borderId="22" xfId="2" applyFont="1" applyFill="1" applyBorder="1" applyAlignment="1">
      <alignment horizontal="right" vertical="center" wrapText="1"/>
    </xf>
    <xf numFmtId="0" fontId="6" fillId="0" borderId="17" xfId="2" applyFont="1" applyFill="1" applyBorder="1" applyAlignment="1">
      <alignment horizontal="right" vertical="center" wrapText="1"/>
    </xf>
    <xf numFmtId="165" fontId="26" fillId="0" borderId="33" xfId="2" applyNumberFormat="1" applyFont="1" applyFill="1" applyBorder="1" applyAlignment="1">
      <alignment horizontal="center" vertical="center" wrapText="1"/>
    </xf>
    <xf numFmtId="165" fontId="26" fillId="0" borderId="38" xfId="2" applyNumberFormat="1" applyFont="1" applyFill="1" applyBorder="1" applyAlignment="1">
      <alignment horizontal="center" vertical="center" wrapText="1"/>
    </xf>
    <xf numFmtId="165" fontId="27" fillId="0" borderId="29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center" wrapText="1"/>
    </xf>
    <xf numFmtId="0" fontId="20" fillId="0" borderId="29" xfId="0" applyFont="1" applyBorder="1" applyAlignment="1">
      <alignment horizontal="right" vertical="center" wrapText="1"/>
    </xf>
    <xf numFmtId="0" fontId="20" fillId="0" borderId="26" xfId="0" applyFont="1" applyBorder="1" applyAlignment="1">
      <alignment horizontal="right" vertical="center" wrapText="1"/>
    </xf>
    <xf numFmtId="0" fontId="6" fillId="0" borderId="33" xfId="2" applyFont="1" applyFill="1" applyBorder="1" applyAlignment="1">
      <alignment horizontal="right" vertical="center" wrapText="1"/>
    </xf>
    <xf numFmtId="0" fontId="6" fillId="0" borderId="39" xfId="2" applyFont="1" applyFill="1" applyBorder="1" applyAlignment="1">
      <alignment horizontal="right" vertical="center" wrapText="1"/>
    </xf>
    <xf numFmtId="0" fontId="6" fillId="0" borderId="38" xfId="2" applyFont="1" applyFill="1" applyBorder="1" applyAlignment="1">
      <alignment horizontal="right" vertical="center" wrapText="1"/>
    </xf>
    <xf numFmtId="165" fontId="26" fillId="0" borderId="30" xfId="2" applyNumberFormat="1" applyFont="1" applyFill="1" applyBorder="1" applyAlignment="1">
      <alignment horizontal="center" vertical="center" wrapText="1"/>
    </xf>
    <xf numFmtId="165" fontId="26" fillId="0" borderId="37" xfId="2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wrapText="1"/>
    </xf>
    <xf numFmtId="0" fontId="33" fillId="0" borderId="50" xfId="0" applyFont="1" applyBorder="1" applyAlignment="1">
      <alignment horizontal="center" wrapText="1"/>
    </xf>
    <xf numFmtId="0" fontId="35" fillId="0" borderId="0" xfId="0" applyFont="1" applyAlignment="1">
      <alignment wrapText="1"/>
    </xf>
  </cellXfs>
  <cellStyles count="6">
    <cellStyle name="Blanko" xfId="4" xr:uid="{00000000-0005-0000-0000-000000000000}"/>
    <cellStyle name="Gut" xfId="1" builtinId="26"/>
    <cellStyle name="Komma" xfId="5" builtinId="3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colors>
    <mruColors>
      <color rgb="FFFF6969"/>
      <color rgb="FF00FF99"/>
      <color rgb="FF00CC66"/>
      <color rgb="FFFFD44B"/>
      <color rgb="FFF9FC6C"/>
      <color rgb="FFE32D2D"/>
      <color rgb="FFFF0101"/>
      <color rgb="FFA8FC9A"/>
      <color rgb="FF7FFA6A"/>
      <color rgb="FFEE96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76201</xdr:rowOff>
    </xdr:from>
    <xdr:to>
      <xdr:col>15</xdr:col>
      <xdr:colOff>911789</xdr:colOff>
      <xdr:row>25</xdr:row>
      <xdr:rowOff>342900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9700" y="76201"/>
          <a:ext cx="8569889" cy="100393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76199</xdr:rowOff>
    </xdr:from>
    <xdr:to>
      <xdr:col>15</xdr:col>
      <xdr:colOff>928787</xdr:colOff>
      <xdr:row>30</xdr:row>
      <xdr:rowOff>361950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76199"/>
          <a:ext cx="8520212" cy="1224915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0</xdr:row>
      <xdr:rowOff>76200</xdr:rowOff>
    </xdr:from>
    <xdr:to>
      <xdr:col>15</xdr:col>
      <xdr:colOff>1000125</xdr:colOff>
      <xdr:row>30</xdr:row>
      <xdr:rowOff>218070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499" y="76200"/>
          <a:ext cx="8562976" cy="12143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114299</xdr:colOff>
      <xdr:row>0</xdr:row>
      <xdr:rowOff>85724</xdr:rowOff>
    </xdr:from>
    <xdr:to>
      <xdr:col>15</xdr:col>
      <xdr:colOff>1042375</xdr:colOff>
      <xdr:row>30</xdr:row>
      <xdr:rowOff>285750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3024" y="85724"/>
          <a:ext cx="8595701" cy="11849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152399</xdr:rowOff>
    </xdr:from>
    <xdr:to>
      <xdr:col>15</xdr:col>
      <xdr:colOff>828917</xdr:colOff>
      <xdr:row>30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3025" y="152399"/>
          <a:ext cx="8429867" cy="11620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87313</xdr:rowOff>
    </xdr:from>
    <xdr:to>
      <xdr:col>15</xdr:col>
      <xdr:colOff>935145</xdr:colOff>
      <xdr:row>31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5563" y="87313"/>
          <a:ext cx="8539270" cy="11771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0</xdr:row>
      <xdr:rowOff>47624</xdr:rowOff>
    </xdr:from>
    <xdr:to>
      <xdr:col>15</xdr:col>
      <xdr:colOff>948254</xdr:colOff>
      <xdr:row>30</xdr:row>
      <xdr:rowOff>323850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8275" y="47624"/>
          <a:ext cx="8492054" cy="117062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0</xdr:row>
      <xdr:rowOff>133350</xdr:rowOff>
    </xdr:from>
    <xdr:to>
      <xdr:col>15</xdr:col>
      <xdr:colOff>933450</xdr:colOff>
      <xdr:row>31</xdr:row>
      <xdr:rowOff>8168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8275" y="133350"/>
          <a:ext cx="8477250" cy="116858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81643</xdr:colOff>
      <xdr:row>1</xdr:row>
      <xdr:rowOff>81643</xdr:rowOff>
    </xdr:from>
    <xdr:to>
      <xdr:col>15</xdr:col>
      <xdr:colOff>966107</xdr:colOff>
      <xdr:row>22</xdr:row>
      <xdr:rowOff>1648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A11E819-8E90-4BDE-8B03-2257EE1A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57" y="462643"/>
          <a:ext cx="8790214" cy="79210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0</xdr:row>
      <xdr:rowOff>76200</xdr:rowOff>
    </xdr:from>
    <xdr:to>
      <xdr:col>15</xdr:col>
      <xdr:colOff>795338</xdr:colOff>
      <xdr:row>20</xdr:row>
      <xdr:rowOff>172508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0225" y="76200"/>
          <a:ext cx="3995738" cy="799147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36</xdr:row>
      <xdr:rowOff>0</xdr:rowOff>
    </xdr:from>
    <xdr:to>
      <xdr:col>13</xdr:col>
      <xdr:colOff>406440</xdr:colOff>
      <xdr:row>62</xdr:row>
      <xdr:rowOff>152400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9200" y="13716000"/>
          <a:ext cx="5807115" cy="1005840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114301</xdr:colOff>
      <xdr:row>0</xdr:row>
      <xdr:rowOff>104775</xdr:rowOff>
    </xdr:from>
    <xdr:to>
      <xdr:col>12</xdr:col>
      <xdr:colOff>112642</xdr:colOff>
      <xdr:row>19</xdr:row>
      <xdr:rowOff>296332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1" y="104775"/>
          <a:ext cx="4379841" cy="77057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104775</xdr:rowOff>
    </xdr:from>
    <xdr:to>
      <xdr:col>15</xdr:col>
      <xdr:colOff>1020180</xdr:colOff>
      <xdr:row>32</xdr:row>
      <xdr:rowOff>323851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0" y="104775"/>
          <a:ext cx="8554455" cy="13020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0"/>
  <sheetViews>
    <sheetView tabSelected="1" view="pageLayout" zoomScaleNormal="100" workbookViewId="0">
      <selection activeCell="G9" sqref="G9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16" width="15.7109375" customWidth="1"/>
  </cols>
  <sheetData>
    <row r="1" spans="1:8" ht="44.25" customHeight="1" x14ac:dyDescent="0.25">
      <c r="A1" s="121" t="s">
        <v>138</v>
      </c>
      <c r="B1" s="122"/>
      <c r="C1" s="122"/>
      <c r="D1" s="122"/>
      <c r="E1" s="122"/>
      <c r="F1" s="122"/>
      <c r="G1" s="122"/>
      <c r="H1" s="122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C3" s="123" t="s">
        <v>0</v>
      </c>
      <c r="D3" s="123"/>
      <c r="E3" s="123"/>
      <c r="F3" s="123"/>
      <c r="G3" s="1"/>
      <c r="H3" s="1"/>
    </row>
    <row r="4" spans="1:8" ht="30" customHeight="1" x14ac:dyDescent="0.25">
      <c r="A4" s="1"/>
      <c r="B4" s="1"/>
      <c r="C4" s="1"/>
      <c r="D4" s="1"/>
      <c r="E4" s="1"/>
      <c r="F4" s="1"/>
      <c r="G4" s="1"/>
      <c r="H4" s="1"/>
    </row>
    <row r="5" spans="1:8" ht="30" customHeight="1" x14ac:dyDescent="0.25">
      <c r="A5" s="1"/>
      <c r="D5" s="2" t="s">
        <v>3</v>
      </c>
      <c r="E5" s="2" t="s">
        <v>4</v>
      </c>
      <c r="F5" s="2" t="s">
        <v>1</v>
      </c>
      <c r="G5" s="2" t="s">
        <v>2</v>
      </c>
      <c r="H5" s="1"/>
    </row>
    <row r="6" spans="1:8" s="1" customFormat="1" ht="45" customHeight="1" x14ac:dyDescent="0.25">
      <c r="A6" s="124" t="s">
        <v>137</v>
      </c>
      <c r="B6" s="124"/>
      <c r="C6" s="124"/>
      <c r="D6" s="56">
        <v>0</v>
      </c>
      <c r="E6" s="57">
        <v>0</v>
      </c>
      <c r="F6" s="57">
        <v>0</v>
      </c>
      <c r="G6" s="58">
        <v>0</v>
      </c>
    </row>
    <row r="7" spans="1:8" ht="30" customHeight="1" x14ac:dyDescent="0.25">
      <c r="D7" s="3">
        <v>1</v>
      </c>
      <c r="E7" s="3">
        <v>1</v>
      </c>
      <c r="F7" s="3">
        <v>1</v>
      </c>
      <c r="G7" s="3">
        <v>1</v>
      </c>
      <c r="H7" s="1"/>
    </row>
    <row r="8" spans="1:8" ht="30" customHeight="1" x14ac:dyDescent="0.25">
      <c r="A8" s="124" t="s">
        <v>5</v>
      </c>
      <c r="B8" s="124"/>
      <c r="C8" s="124"/>
      <c r="H8" s="1"/>
    </row>
    <row r="9" spans="1:8" ht="30" customHeight="1" x14ac:dyDescent="0.25">
      <c r="A9" s="119" t="s">
        <v>6</v>
      </c>
      <c r="B9" s="119"/>
      <c r="C9" s="119"/>
      <c r="D9" s="55">
        <v>0</v>
      </c>
      <c r="E9" s="59">
        <v>0</v>
      </c>
      <c r="F9" s="59">
        <v>0</v>
      </c>
      <c r="G9" s="60">
        <v>0</v>
      </c>
      <c r="H9" s="1"/>
    </row>
    <row r="10" spans="1:8" ht="30" customHeight="1" x14ac:dyDescent="0.25">
      <c r="A10" s="119" t="s">
        <v>8</v>
      </c>
      <c r="B10" s="119"/>
      <c r="C10" s="119"/>
      <c r="D10" s="61">
        <v>0</v>
      </c>
      <c r="E10" s="62">
        <v>0</v>
      </c>
      <c r="F10" s="62">
        <v>0</v>
      </c>
      <c r="G10" s="63">
        <v>0</v>
      </c>
      <c r="H10" s="1"/>
    </row>
    <row r="11" spans="1:8" ht="30" customHeight="1" x14ac:dyDescent="0.25">
      <c r="A11" s="119" t="s">
        <v>7</v>
      </c>
      <c r="B11" s="119"/>
      <c r="C11" s="119"/>
      <c r="D11" s="61">
        <v>0</v>
      </c>
      <c r="E11" s="62">
        <v>0</v>
      </c>
      <c r="F11" s="62">
        <v>0</v>
      </c>
      <c r="G11" s="63">
        <v>0</v>
      </c>
      <c r="H11" s="1"/>
    </row>
    <row r="12" spans="1:8" ht="30" customHeight="1" x14ac:dyDescent="0.25">
      <c r="A12" s="120" t="s">
        <v>9</v>
      </c>
      <c r="B12" s="120"/>
      <c r="C12" s="120"/>
      <c r="D12" s="4">
        <f>D9+D10+D11</f>
        <v>0</v>
      </c>
      <c r="E12" s="4">
        <f>E9+E10+E11</f>
        <v>0</v>
      </c>
      <c r="F12" s="4">
        <f>F9+F10+F11</f>
        <v>0</v>
      </c>
      <c r="G12" s="4">
        <f>G9+G10+G11</f>
        <v>0</v>
      </c>
      <c r="H12" s="1"/>
    </row>
    <row r="13" spans="1:8" ht="30" customHeight="1" x14ac:dyDescent="0.25">
      <c r="A13" s="119"/>
      <c r="B13" s="119"/>
      <c r="D13" s="1"/>
      <c r="E13" s="1"/>
      <c r="F13" s="1"/>
      <c r="G13" s="1"/>
      <c r="H13" s="1"/>
    </row>
    <row r="14" spans="1:8" ht="30" customHeight="1" x14ac:dyDescent="0.25">
      <c r="A14" s="124" t="s">
        <v>10</v>
      </c>
      <c r="B14" s="124"/>
      <c r="C14" s="124"/>
      <c r="H14" s="1"/>
    </row>
    <row r="15" spans="1:8" ht="30" customHeight="1" x14ac:dyDescent="0.25">
      <c r="A15" s="119" t="s">
        <v>12</v>
      </c>
      <c r="B15" s="119"/>
      <c r="C15" s="119"/>
      <c r="D15" s="55">
        <v>0</v>
      </c>
      <c r="E15" s="59">
        <v>0</v>
      </c>
      <c r="F15" s="59">
        <v>0</v>
      </c>
      <c r="G15" s="60">
        <v>0</v>
      </c>
      <c r="H15" s="1"/>
    </row>
    <row r="16" spans="1:8" ht="30" customHeight="1" x14ac:dyDescent="0.25">
      <c r="A16" s="119" t="s">
        <v>13</v>
      </c>
      <c r="B16" s="119"/>
      <c r="C16" s="119"/>
      <c r="D16" s="61">
        <v>0</v>
      </c>
      <c r="E16" s="62">
        <v>0</v>
      </c>
      <c r="F16" s="62">
        <v>0</v>
      </c>
      <c r="G16" s="63">
        <v>0</v>
      </c>
      <c r="H16" s="1"/>
    </row>
    <row r="17" spans="1:8" ht="30" customHeight="1" x14ac:dyDescent="0.25">
      <c r="A17" s="119" t="s">
        <v>14</v>
      </c>
      <c r="B17" s="119"/>
      <c r="C17" s="119"/>
      <c r="D17" s="61">
        <v>0</v>
      </c>
      <c r="E17" s="62">
        <v>0</v>
      </c>
      <c r="F17" s="62">
        <v>0</v>
      </c>
      <c r="G17" s="63">
        <v>0</v>
      </c>
      <c r="H17" s="1"/>
    </row>
    <row r="18" spans="1:8" ht="30" customHeight="1" x14ac:dyDescent="0.25">
      <c r="A18" s="119" t="s">
        <v>15</v>
      </c>
      <c r="B18" s="119"/>
      <c r="C18" s="119"/>
      <c r="D18" s="61">
        <v>0</v>
      </c>
      <c r="E18" s="62">
        <v>0</v>
      </c>
      <c r="F18" s="62">
        <v>0</v>
      </c>
      <c r="G18" s="63">
        <v>0</v>
      </c>
      <c r="H18" s="1"/>
    </row>
    <row r="19" spans="1:8" ht="30" customHeight="1" x14ac:dyDescent="0.25">
      <c r="A19" s="116" t="s">
        <v>16</v>
      </c>
      <c r="B19" s="116"/>
      <c r="C19" s="116"/>
      <c r="D19" s="61">
        <v>0</v>
      </c>
      <c r="E19" s="62">
        <v>0</v>
      </c>
      <c r="F19" s="62">
        <v>0</v>
      </c>
      <c r="G19" s="63">
        <v>0</v>
      </c>
      <c r="H19" s="1"/>
    </row>
    <row r="20" spans="1:8" ht="30" customHeight="1" x14ac:dyDescent="0.25">
      <c r="A20" s="120" t="s">
        <v>11</v>
      </c>
      <c r="B20" s="120"/>
      <c r="C20" s="120"/>
      <c r="D20" s="4">
        <f>D15+D16+D17+D18+D19</f>
        <v>0</v>
      </c>
      <c r="E20" s="4">
        <f t="shared" ref="E20:G20" si="0">E15+E16+E17+E18+E19</f>
        <v>0</v>
      </c>
      <c r="F20" s="4">
        <f t="shared" si="0"/>
        <v>0</v>
      </c>
      <c r="G20" s="4">
        <f t="shared" si="0"/>
        <v>0</v>
      </c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20" t="s">
        <v>18</v>
      </c>
      <c r="B22" s="119"/>
      <c r="C22" s="119"/>
      <c r="D22" s="55">
        <v>0</v>
      </c>
      <c r="E22" s="59">
        <v>0</v>
      </c>
      <c r="F22" s="59">
        <v>0</v>
      </c>
      <c r="G22" s="60">
        <v>0</v>
      </c>
      <c r="H22" s="1"/>
    </row>
    <row r="23" spans="1:8" ht="45" customHeight="1" x14ac:dyDescent="0.25">
      <c r="A23" s="5"/>
      <c r="B23" s="117" t="s">
        <v>17</v>
      </c>
      <c r="C23" s="117"/>
      <c r="E23" s="1"/>
      <c r="F23" s="1"/>
      <c r="G23" s="1"/>
      <c r="H23" s="1"/>
    </row>
    <row r="24" spans="1:8" ht="30" customHeight="1" x14ac:dyDescent="0.25">
      <c r="D24" s="1"/>
      <c r="E24" s="1"/>
      <c r="F24" s="1"/>
      <c r="G24" s="1"/>
      <c r="H24" s="1"/>
    </row>
    <row r="25" spans="1:8" ht="30" customHeight="1" x14ac:dyDescent="0.25">
      <c r="A25" s="115" t="s">
        <v>19</v>
      </c>
      <c r="B25" s="116"/>
      <c r="C25" s="116"/>
      <c r="D25" s="4">
        <f>D7+D12+D20+D22</f>
        <v>1</v>
      </c>
      <c r="E25" s="4">
        <f>E7+E12+E20+E22</f>
        <v>1</v>
      </c>
      <c r="F25" s="4">
        <f>F7+F12+F20+F22</f>
        <v>1</v>
      </c>
      <c r="G25" s="4">
        <f>G7+G12+G20+G22</f>
        <v>1</v>
      </c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3">
      <c r="A27" s="118" t="s">
        <v>20</v>
      </c>
      <c r="B27" s="118"/>
      <c r="C27" s="118"/>
      <c r="D27" s="6">
        <f>D6*D25</f>
        <v>0</v>
      </c>
      <c r="E27" s="6">
        <f>E6*E25</f>
        <v>0</v>
      </c>
      <c r="F27" s="6">
        <f>F6*F25</f>
        <v>0</v>
      </c>
      <c r="G27" s="17">
        <f>G6*G25</f>
        <v>0</v>
      </c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30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30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30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30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30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30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30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30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30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30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30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30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30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30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30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30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30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30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30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30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30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30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30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30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30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30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30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30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30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30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30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30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30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30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30" customHeight="1" x14ac:dyDescent="0.25">
      <c r="A180" s="1"/>
      <c r="B180" s="1"/>
      <c r="C180" s="1"/>
      <c r="D180" s="1"/>
      <c r="E180" s="1"/>
      <c r="F180" s="1"/>
      <c r="G180" s="1"/>
      <c r="H180" s="1"/>
    </row>
  </sheetData>
  <sheetProtection algorithmName="SHA-512" hashValue="/mUgQQn34jxjOKPxrLpsOiT8+NdBPp53JVK/8XV7zGmX+HRw6KmKjT8ZZRv2GJ8f2it4acxsfEJ8RFLsy7hR0g==" saltValue="fJTs1/eo7+VfIKTCxxn2fA==" spinCount="100000" sheet="1" selectLockedCells="1"/>
  <mergeCells count="20">
    <mergeCell ref="A16:C16"/>
    <mergeCell ref="A1:H1"/>
    <mergeCell ref="C3:F3"/>
    <mergeCell ref="A13:B13"/>
    <mergeCell ref="A12:C12"/>
    <mergeCell ref="A14:C14"/>
    <mergeCell ref="A15:C15"/>
    <mergeCell ref="A6:C6"/>
    <mergeCell ref="A8:C8"/>
    <mergeCell ref="A9:C9"/>
    <mergeCell ref="A10:C10"/>
    <mergeCell ref="A11:C11"/>
    <mergeCell ref="A25:C25"/>
    <mergeCell ref="B23:C23"/>
    <mergeCell ref="A27:C27"/>
    <mergeCell ref="A17:C17"/>
    <mergeCell ref="A18:C18"/>
    <mergeCell ref="A19:C19"/>
    <mergeCell ref="A20:C20"/>
    <mergeCell ref="A22:C22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145"/>
  <sheetViews>
    <sheetView view="pageLayout" zoomScale="90" zoomScaleNormal="100" zoomScalePageLayoutView="90" workbookViewId="0">
      <selection activeCell="B14" sqref="B14"/>
    </sheetView>
  </sheetViews>
  <sheetFormatPr baseColWidth="10" defaultRowHeight="30" customHeight="1" x14ac:dyDescent="0.25"/>
  <cols>
    <col min="1" max="6" width="15.7109375" customWidth="1"/>
    <col min="7" max="7" width="14.28515625" customWidth="1"/>
    <col min="8" max="8" width="17.28515625" customWidth="1"/>
    <col min="9" max="16" width="15.7109375" customWidth="1"/>
  </cols>
  <sheetData>
    <row r="1" spans="1:8" ht="51.75" customHeight="1" x14ac:dyDescent="0.25">
      <c r="A1" s="123" t="s">
        <v>124</v>
      </c>
      <c r="B1" s="123"/>
      <c r="C1" s="123"/>
      <c r="D1" s="123"/>
      <c r="E1" s="123"/>
      <c r="F1" s="123"/>
      <c r="G1" s="123"/>
      <c r="H1" s="123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B3" s="194" t="s">
        <v>67</v>
      </c>
      <c r="C3" s="194"/>
      <c r="D3" s="194"/>
      <c r="E3" s="194"/>
      <c r="F3" s="194"/>
      <c r="G3" s="194"/>
    </row>
    <row r="5" spans="1:8" ht="30" customHeight="1" x14ac:dyDescent="0.25">
      <c r="A5" s="1"/>
      <c r="B5" s="1"/>
      <c r="C5" s="129" t="s">
        <v>21</v>
      </c>
      <c r="D5" s="130"/>
      <c r="E5" s="129" t="s">
        <v>48</v>
      </c>
      <c r="F5" s="130"/>
      <c r="G5" s="1"/>
      <c r="H5" s="1"/>
    </row>
    <row r="6" spans="1:8" ht="30" customHeight="1" thickBot="1" x14ac:dyDescent="0.3">
      <c r="A6" s="114"/>
      <c r="B6" s="1"/>
      <c r="C6" s="12"/>
      <c r="D6" s="13"/>
      <c r="E6" s="14"/>
      <c r="F6" s="13"/>
      <c r="G6" s="1"/>
      <c r="H6" s="1"/>
    </row>
    <row r="7" spans="1:8" ht="30" customHeight="1" x14ac:dyDescent="0.3">
      <c r="A7" s="1"/>
      <c r="B7" s="1"/>
      <c r="C7" s="175" t="s">
        <v>50</v>
      </c>
      <c r="D7" s="176"/>
      <c r="E7" s="153">
        <v>974</v>
      </c>
      <c r="F7" s="140"/>
      <c r="G7" s="1"/>
      <c r="H7" s="1"/>
    </row>
    <row r="8" spans="1:8" ht="30" customHeight="1" thickBot="1" x14ac:dyDescent="0.35">
      <c r="A8" s="1"/>
      <c r="B8" s="1"/>
      <c r="C8" s="145" t="s">
        <v>57</v>
      </c>
      <c r="D8" s="146"/>
      <c r="E8" s="143">
        <v>80</v>
      </c>
      <c r="F8" s="144"/>
      <c r="G8" s="1"/>
      <c r="H8" s="1"/>
    </row>
    <row r="9" spans="1:8" ht="30" customHeight="1" thickBot="1" x14ac:dyDescent="0.35">
      <c r="A9" s="1"/>
      <c r="B9" s="1"/>
      <c r="C9" s="196" t="s">
        <v>35</v>
      </c>
      <c r="D9" s="197"/>
      <c r="E9" s="195">
        <v>268</v>
      </c>
      <c r="F9" s="174"/>
      <c r="G9" s="1"/>
      <c r="H9" s="1"/>
    </row>
    <row r="10" spans="1:8" ht="30" customHeight="1" x14ac:dyDescent="0.25">
      <c r="A10" s="1"/>
      <c r="B10" s="1"/>
      <c r="C10" s="10"/>
      <c r="D10" s="16"/>
      <c r="E10" s="10"/>
      <c r="F10" s="16"/>
      <c r="G10" s="1"/>
      <c r="H10" s="1"/>
    </row>
    <row r="11" spans="1:8" ht="30" customHeight="1" x14ac:dyDescent="0.3">
      <c r="A11" s="1"/>
      <c r="B11" s="1"/>
      <c r="C11" s="20"/>
      <c r="D11" s="21" t="s">
        <v>23</v>
      </c>
      <c r="E11" s="177">
        <f>E7+E8+E9</f>
        <v>1322</v>
      </c>
      <c r="F11" s="156"/>
      <c r="G11" s="1"/>
      <c r="H11" s="1"/>
    </row>
    <row r="13" spans="1:8" ht="30" customHeight="1" x14ac:dyDescent="0.25">
      <c r="A13" s="11" t="s">
        <v>24</v>
      </c>
      <c r="B13" s="11" t="s">
        <v>22</v>
      </c>
      <c r="C13" s="11" t="s">
        <v>25</v>
      </c>
      <c r="D13" s="11" t="s">
        <v>26</v>
      </c>
      <c r="E13" s="11" t="s">
        <v>27</v>
      </c>
      <c r="F13" s="11" t="s">
        <v>84</v>
      </c>
      <c r="G13" s="11" t="s">
        <v>32</v>
      </c>
      <c r="H13" s="11" t="s">
        <v>33</v>
      </c>
    </row>
    <row r="14" spans="1:8" ht="30" customHeight="1" x14ac:dyDescent="0.25">
      <c r="A14" s="33" t="s">
        <v>28</v>
      </c>
      <c r="B14" s="64">
        <v>0</v>
      </c>
      <c r="C14" s="64">
        <v>0</v>
      </c>
      <c r="D14" s="64">
        <v>0</v>
      </c>
      <c r="E14" s="64">
        <v>0</v>
      </c>
      <c r="F14" s="32">
        <f>D14-C14-E14</f>
        <v>0</v>
      </c>
      <c r="G14" s="65">
        <v>0</v>
      </c>
      <c r="H14" s="22">
        <f>GR_Verrechnungsstundensätze!D27</f>
        <v>0</v>
      </c>
    </row>
    <row r="15" spans="1:8" ht="30" customHeight="1" thickBot="1" x14ac:dyDescent="0.3">
      <c r="A15" s="1"/>
      <c r="B15" s="1"/>
      <c r="H15" s="1"/>
    </row>
    <row r="16" spans="1:8" ht="30" customHeight="1" thickBot="1" x14ac:dyDescent="0.3">
      <c r="A16" s="1"/>
      <c r="B16" s="1"/>
      <c r="C16" s="1"/>
      <c r="D16" s="125" t="s">
        <v>69</v>
      </c>
      <c r="E16" s="126"/>
      <c r="F16" s="132"/>
      <c r="G16" s="127">
        <f>B14*F14*G14*H14</f>
        <v>0</v>
      </c>
      <c r="H16" s="128"/>
    </row>
    <row r="18" spans="1:8" ht="30" customHeight="1" x14ac:dyDescent="0.25">
      <c r="B18" s="194" t="s">
        <v>68</v>
      </c>
      <c r="C18" s="194"/>
      <c r="D18" s="194"/>
      <c r="E18" s="194"/>
      <c r="F18" s="194"/>
      <c r="G18" s="194"/>
    </row>
    <row r="20" spans="1:8" ht="30" customHeight="1" x14ac:dyDescent="0.25">
      <c r="C20" s="129" t="s">
        <v>21</v>
      </c>
      <c r="D20" s="130"/>
      <c r="E20" s="129" t="s">
        <v>48</v>
      </c>
      <c r="F20" s="130"/>
    </row>
    <row r="21" spans="1:8" ht="30" customHeight="1" thickBot="1" x14ac:dyDescent="0.3">
      <c r="A21" s="1"/>
      <c r="B21" s="1"/>
      <c r="C21" s="12"/>
      <c r="D21" s="13"/>
      <c r="E21" s="14"/>
      <c r="F21" s="13"/>
      <c r="G21" s="1"/>
      <c r="H21" s="1"/>
    </row>
    <row r="22" spans="1:8" ht="30" customHeight="1" x14ac:dyDescent="0.3">
      <c r="A22" s="1"/>
      <c r="B22" s="1"/>
      <c r="C22" s="175" t="s">
        <v>50</v>
      </c>
      <c r="D22" s="176"/>
      <c r="E22" s="153">
        <v>414</v>
      </c>
      <c r="F22" s="140"/>
      <c r="G22" s="1"/>
      <c r="H22" s="1"/>
    </row>
    <row r="23" spans="1:8" ht="30" customHeight="1" thickBot="1" x14ac:dyDescent="0.35">
      <c r="A23" s="1"/>
      <c r="B23" s="1"/>
      <c r="C23" s="145" t="s">
        <v>57</v>
      </c>
      <c r="D23" s="146"/>
      <c r="E23" s="143">
        <v>32</v>
      </c>
      <c r="F23" s="144"/>
      <c r="G23" s="1"/>
      <c r="H23" s="1"/>
    </row>
    <row r="24" spans="1:8" ht="30" customHeight="1" thickBot="1" x14ac:dyDescent="0.35">
      <c r="A24" s="1"/>
      <c r="B24" s="1"/>
      <c r="C24" s="196" t="s">
        <v>35</v>
      </c>
      <c r="D24" s="197"/>
      <c r="E24" s="195">
        <v>46</v>
      </c>
      <c r="F24" s="174"/>
      <c r="G24" s="1"/>
      <c r="H24" s="1"/>
    </row>
    <row r="25" spans="1:8" ht="30" customHeight="1" x14ac:dyDescent="0.25">
      <c r="A25" s="1"/>
      <c r="B25" s="1"/>
      <c r="C25" s="10"/>
      <c r="D25" s="16"/>
      <c r="E25" s="10"/>
      <c r="F25" s="16"/>
      <c r="G25" s="1"/>
      <c r="H25" s="1"/>
    </row>
    <row r="26" spans="1:8" ht="30" customHeight="1" x14ac:dyDescent="0.3">
      <c r="C26" s="20"/>
      <c r="D26" s="21" t="s">
        <v>23</v>
      </c>
      <c r="E26" s="177">
        <f>E22+E23+E24</f>
        <v>492</v>
      </c>
      <c r="F26" s="156"/>
    </row>
    <row r="28" spans="1:8" ht="30" customHeight="1" x14ac:dyDescent="0.25">
      <c r="A28" s="11" t="s">
        <v>24</v>
      </c>
      <c r="B28" s="11" t="s">
        <v>22</v>
      </c>
      <c r="C28" s="11" t="s">
        <v>25</v>
      </c>
      <c r="D28" s="11" t="s">
        <v>26</v>
      </c>
      <c r="E28" s="11" t="s">
        <v>27</v>
      </c>
      <c r="F28" s="11" t="s">
        <v>84</v>
      </c>
      <c r="G28" s="11" t="s">
        <v>32</v>
      </c>
      <c r="H28" s="11" t="s">
        <v>33</v>
      </c>
    </row>
    <row r="29" spans="1:8" ht="30" customHeight="1" x14ac:dyDescent="0.25">
      <c r="A29" s="33" t="s">
        <v>28</v>
      </c>
      <c r="B29" s="64">
        <v>0</v>
      </c>
      <c r="C29" s="64">
        <v>0</v>
      </c>
      <c r="D29" s="64">
        <v>0</v>
      </c>
      <c r="E29" s="64">
        <v>0</v>
      </c>
      <c r="F29" s="32">
        <f>D29-C29-E29</f>
        <v>0</v>
      </c>
      <c r="G29" s="65">
        <v>0</v>
      </c>
      <c r="H29" s="22">
        <f>GR_Verrechnungsstundensätze!D27</f>
        <v>0</v>
      </c>
    </row>
    <row r="30" spans="1:8" ht="30" customHeight="1" thickBot="1" x14ac:dyDescent="0.3">
      <c r="A30" s="1"/>
      <c r="B30" s="1"/>
      <c r="H30" s="1"/>
    </row>
    <row r="31" spans="1:8" ht="30" customHeight="1" thickBot="1" x14ac:dyDescent="0.3">
      <c r="A31" s="1"/>
      <c r="B31" s="1"/>
      <c r="C31" s="1"/>
      <c r="D31" s="125" t="s">
        <v>70</v>
      </c>
      <c r="E31" s="126"/>
      <c r="F31" s="132"/>
      <c r="G31" s="127">
        <f>B29*F29*G29*H29</f>
        <v>0</v>
      </c>
      <c r="H31" s="128"/>
    </row>
    <row r="32" spans="1:8" ht="30" customHeight="1" x14ac:dyDescent="0.25">
      <c r="B32" s="2"/>
      <c r="C32" s="2"/>
      <c r="D32" s="2"/>
      <c r="E32" s="1"/>
      <c r="F32" s="1"/>
      <c r="G32" s="1"/>
    </row>
    <row r="33" spans="1:8" ht="30" customHeight="1" x14ac:dyDescent="0.25">
      <c r="A33" s="1"/>
      <c r="B33" s="70"/>
      <c r="C33" s="1"/>
      <c r="D33" s="1"/>
      <c r="E33" s="71"/>
      <c r="F33" s="71"/>
      <c r="G33" s="71"/>
    </row>
    <row r="34" spans="1:8" ht="30" customHeight="1" x14ac:dyDescent="0.25">
      <c r="A34" s="1"/>
      <c r="B34" s="69"/>
      <c r="C34" s="69"/>
      <c r="D34" s="69"/>
      <c r="E34" s="72"/>
      <c r="F34" s="72"/>
      <c r="G34" s="72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</row>
    <row r="37" spans="1:8" ht="30" customHeight="1" x14ac:dyDescent="0.25">
      <c r="B37" s="194" t="s">
        <v>71</v>
      </c>
      <c r="C37" s="194"/>
      <c r="D37" s="194"/>
      <c r="E37" s="194"/>
      <c r="F37" s="194"/>
      <c r="G37" s="194"/>
    </row>
    <row r="39" spans="1:8" ht="30" customHeight="1" x14ac:dyDescent="0.25">
      <c r="C39" s="129" t="s">
        <v>21</v>
      </c>
      <c r="D39" s="130"/>
      <c r="E39" s="129" t="s">
        <v>48</v>
      </c>
      <c r="F39" s="130"/>
    </row>
    <row r="40" spans="1:8" ht="30" customHeight="1" thickBot="1" x14ac:dyDescent="0.3">
      <c r="A40" s="1"/>
      <c r="B40" s="1"/>
      <c r="C40" s="12"/>
      <c r="D40" s="13"/>
      <c r="E40" s="14"/>
      <c r="F40" s="13"/>
      <c r="G40" s="1"/>
      <c r="H40" s="1"/>
    </row>
    <row r="41" spans="1:8" ht="30" customHeight="1" x14ac:dyDescent="0.3">
      <c r="A41" s="1"/>
      <c r="B41" s="1"/>
      <c r="C41" s="175" t="s">
        <v>50</v>
      </c>
      <c r="D41" s="176"/>
      <c r="E41" s="153">
        <v>375</v>
      </c>
      <c r="F41" s="140"/>
      <c r="G41" s="1"/>
      <c r="H41" s="1"/>
    </row>
    <row r="42" spans="1:8" ht="30" customHeight="1" thickBot="1" x14ac:dyDescent="0.35">
      <c r="A42" s="1"/>
      <c r="B42" s="1"/>
      <c r="C42" s="145" t="s">
        <v>57</v>
      </c>
      <c r="D42" s="146"/>
      <c r="E42" s="143">
        <v>40</v>
      </c>
      <c r="F42" s="144"/>
      <c r="G42" s="1"/>
      <c r="H42" s="1"/>
    </row>
    <row r="43" spans="1:8" ht="30" customHeight="1" thickBot="1" x14ac:dyDescent="0.35">
      <c r="A43" s="1"/>
      <c r="B43" s="1"/>
      <c r="C43" s="196" t="s">
        <v>35</v>
      </c>
      <c r="D43" s="197"/>
      <c r="E43" s="195">
        <v>138</v>
      </c>
      <c r="F43" s="174"/>
      <c r="G43" s="1"/>
      <c r="H43" s="1"/>
    </row>
    <row r="44" spans="1:8" ht="30" customHeight="1" x14ac:dyDescent="0.25">
      <c r="A44" s="1"/>
      <c r="B44" s="1"/>
      <c r="C44" s="10"/>
      <c r="D44" s="16"/>
      <c r="E44" s="10"/>
      <c r="F44" s="16"/>
      <c r="G44" s="1"/>
      <c r="H44" s="1"/>
    </row>
    <row r="45" spans="1:8" ht="30" customHeight="1" x14ac:dyDescent="0.3">
      <c r="C45" s="20"/>
      <c r="D45" s="21" t="s">
        <v>23</v>
      </c>
      <c r="E45" s="177">
        <f>E41+E42+E43</f>
        <v>553</v>
      </c>
      <c r="F45" s="156"/>
    </row>
    <row r="47" spans="1:8" ht="30" customHeight="1" x14ac:dyDescent="0.25">
      <c r="A47" s="11" t="s">
        <v>24</v>
      </c>
      <c r="B47" s="11" t="s">
        <v>22</v>
      </c>
      <c r="C47" s="11" t="s">
        <v>25</v>
      </c>
      <c r="D47" s="11" t="s">
        <v>26</v>
      </c>
      <c r="E47" s="11" t="s">
        <v>27</v>
      </c>
      <c r="F47" s="11" t="s">
        <v>84</v>
      </c>
      <c r="G47" s="11" t="s">
        <v>32</v>
      </c>
      <c r="H47" s="11" t="s">
        <v>33</v>
      </c>
    </row>
    <row r="48" spans="1:8" ht="30" customHeight="1" x14ac:dyDescent="0.25">
      <c r="A48" s="33" t="s">
        <v>28</v>
      </c>
      <c r="B48" s="64">
        <v>0</v>
      </c>
      <c r="C48" s="64">
        <v>0</v>
      </c>
      <c r="D48" s="64">
        <v>0</v>
      </c>
      <c r="E48" s="64">
        <v>0</v>
      </c>
      <c r="F48" s="32">
        <f>D48-C48-E48</f>
        <v>0</v>
      </c>
      <c r="G48" s="65">
        <v>0</v>
      </c>
      <c r="H48" s="22">
        <f>GR_Verrechnungsstundensätze!D27</f>
        <v>0</v>
      </c>
    </row>
    <row r="49" spans="1:8" ht="30" customHeight="1" thickBot="1" x14ac:dyDescent="0.3">
      <c r="A49" s="1"/>
      <c r="B49" s="1"/>
      <c r="H49" s="1"/>
    </row>
    <row r="50" spans="1:8" ht="30" customHeight="1" thickBot="1" x14ac:dyDescent="0.3">
      <c r="A50" s="1"/>
      <c r="B50" s="1"/>
      <c r="C50" s="1"/>
      <c r="D50" s="125" t="s">
        <v>72</v>
      </c>
      <c r="E50" s="126"/>
      <c r="F50" s="132"/>
      <c r="G50" s="127">
        <f>B48*F48*G48*H48</f>
        <v>0</v>
      </c>
      <c r="H50" s="128"/>
    </row>
    <row r="51" spans="1:8" ht="30" customHeight="1" x14ac:dyDescent="0.25">
      <c r="B51" s="2"/>
      <c r="C51" s="2"/>
      <c r="D51" s="2"/>
      <c r="E51" s="1"/>
      <c r="F51" s="1"/>
      <c r="G51" s="1"/>
    </row>
    <row r="52" spans="1:8" ht="30" customHeight="1" x14ac:dyDescent="0.25">
      <c r="A52" s="1"/>
      <c r="B52" s="70"/>
      <c r="C52" s="1"/>
      <c r="D52" s="1"/>
      <c r="E52" s="71"/>
      <c r="F52" s="71"/>
      <c r="G52" s="71"/>
    </row>
    <row r="53" spans="1:8" ht="30" customHeight="1" x14ac:dyDescent="0.25">
      <c r="A53" s="1"/>
      <c r="B53" s="69"/>
      <c r="C53" s="69"/>
      <c r="D53" s="69"/>
      <c r="E53" s="72"/>
      <c r="F53" s="72"/>
      <c r="G53" s="72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73"/>
      <c r="D55" s="73"/>
      <c r="E55" s="73"/>
      <c r="F55" s="74"/>
      <c r="G55" s="74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</sheetData>
  <sheetProtection algorithmName="SHA-512" hashValue="Mn4OkhDPurqMvubSp0ep2m/N0WbN7Y4lqhHmex1Picp8LI7mSRec37Sr2pSXvIJdlmucTHhVYh2EtBj6Ox8vVg==" saltValue="njIdSTEq5Lo1QYbKHErsrA==" spinCount="100000" sheet="1" objects="1" scenarios="1" selectLockedCells="1"/>
  <mergeCells count="37">
    <mergeCell ref="B37:G37"/>
    <mergeCell ref="C39:D39"/>
    <mergeCell ref="E39:F39"/>
    <mergeCell ref="C41:D41"/>
    <mergeCell ref="E41:F41"/>
    <mergeCell ref="C42:D42"/>
    <mergeCell ref="E42:F42"/>
    <mergeCell ref="C43:D43"/>
    <mergeCell ref="E43:F43"/>
    <mergeCell ref="E45:F45"/>
    <mergeCell ref="E11:F11"/>
    <mergeCell ref="C5:D5"/>
    <mergeCell ref="E5:F5"/>
    <mergeCell ref="A1:H1"/>
    <mergeCell ref="B3:G3"/>
    <mergeCell ref="C7:D7"/>
    <mergeCell ref="E7:F7"/>
    <mergeCell ref="E9:F9"/>
    <mergeCell ref="C8:D8"/>
    <mergeCell ref="C9:D9"/>
    <mergeCell ref="E8:F8"/>
    <mergeCell ref="D50:F50"/>
    <mergeCell ref="G50:H50"/>
    <mergeCell ref="D16:F16"/>
    <mergeCell ref="G16:H16"/>
    <mergeCell ref="D31:F31"/>
    <mergeCell ref="G31:H31"/>
    <mergeCell ref="B18:G18"/>
    <mergeCell ref="C20:D20"/>
    <mergeCell ref="E20:F20"/>
    <mergeCell ref="C22:D22"/>
    <mergeCell ref="E22:F22"/>
    <mergeCell ref="E24:F24"/>
    <mergeCell ref="C23:D23"/>
    <mergeCell ref="E23:F23"/>
    <mergeCell ref="C24:D24"/>
    <mergeCell ref="E26:F26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010122</oddFooter>
  </headerFooter>
  <colBreaks count="1" manualBreakCount="1">
    <brk id="8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H153"/>
  <sheetViews>
    <sheetView view="pageLayout" topLeftCell="A2" zoomScaleNormal="100" workbookViewId="0">
      <selection activeCell="B16" sqref="B16"/>
    </sheetView>
  </sheetViews>
  <sheetFormatPr baseColWidth="10" defaultRowHeight="30" customHeight="1" x14ac:dyDescent="0.25"/>
  <cols>
    <col min="1" max="1" width="16.5703125" customWidth="1"/>
    <col min="2" max="6" width="15.7109375" customWidth="1"/>
    <col min="7" max="7" width="15.5703125" customWidth="1"/>
    <col min="8" max="8" width="16.7109375" customWidth="1"/>
    <col min="9" max="16" width="15.7109375" customWidth="1"/>
  </cols>
  <sheetData>
    <row r="1" spans="1:8" ht="52.5" customHeight="1" x14ac:dyDescent="0.25">
      <c r="A1" s="202" t="s">
        <v>125</v>
      </c>
      <c r="B1" s="202"/>
      <c r="C1" s="202"/>
      <c r="D1" s="202"/>
      <c r="E1" s="202"/>
      <c r="F1" s="202"/>
      <c r="G1" s="202"/>
      <c r="H1" s="202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6" customHeight="1" x14ac:dyDescent="0.25">
      <c r="B3" s="194" t="s">
        <v>135</v>
      </c>
      <c r="C3" s="194"/>
      <c r="D3" s="194"/>
      <c r="E3" s="194"/>
      <c r="F3" s="194"/>
      <c r="G3" s="194"/>
    </row>
    <row r="4" spans="1:8" ht="30" customHeight="1" x14ac:dyDescent="0.25">
      <c r="A4" s="1"/>
      <c r="B4" s="1"/>
      <c r="C4" s="1"/>
      <c r="D4" s="1"/>
      <c r="E4" s="1"/>
      <c r="F4" s="1"/>
      <c r="G4" s="1"/>
      <c r="H4" s="1"/>
    </row>
    <row r="5" spans="1:8" ht="30" customHeight="1" x14ac:dyDescent="0.25">
      <c r="A5" s="1"/>
      <c r="B5" s="1"/>
      <c r="C5" s="129" t="s">
        <v>21</v>
      </c>
      <c r="D5" s="130"/>
      <c r="E5" s="129" t="s">
        <v>48</v>
      </c>
      <c r="F5" s="130"/>
      <c r="G5" s="1"/>
      <c r="H5" s="1"/>
    </row>
    <row r="6" spans="1:8" ht="30" customHeight="1" thickBot="1" x14ac:dyDescent="0.3">
      <c r="A6" s="124"/>
      <c r="B6" s="124"/>
      <c r="C6" s="12"/>
      <c r="D6" s="13"/>
      <c r="E6" s="14"/>
      <c r="F6" s="13"/>
      <c r="G6" s="1"/>
      <c r="H6" s="1"/>
    </row>
    <row r="7" spans="1:8" ht="30" customHeight="1" x14ac:dyDescent="0.3">
      <c r="A7" s="124"/>
      <c r="B7" s="124"/>
      <c r="C7" s="175" t="s">
        <v>50</v>
      </c>
      <c r="D7" s="176"/>
      <c r="E7" s="153">
        <v>1901</v>
      </c>
      <c r="F7" s="140"/>
      <c r="G7" s="1"/>
      <c r="H7" s="1"/>
    </row>
    <row r="8" spans="1:8" ht="30" customHeight="1" thickBot="1" x14ac:dyDescent="0.35">
      <c r="A8" s="1"/>
      <c r="B8" s="1"/>
      <c r="C8" s="145" t="s">
        <v>57</v>
      </c>
      <c r="D8" s="146"/>
      <c r="E8" s="143">
        <v>189</v>
      </c>
      <c r="F8" s="144"/>
      <c r="G8" s="1"/>
      <c r="H8" s="1"/>
    </row>
    <row r="9" spans="1:8" ht="30" customHeight="1" thickBot="1" x14ac:dyDescent="0.35">
      <c r="A9" s="1"/>
      <c r="B9" s="1"/>
      <c r="C9" s="133" t="s">
        <v>36</v>
      </c>
      <c r="D9" s="184"/>
      <c r="E9" s="173">
        <v>154</v>
      </c>
      <c r="F9" s="174"/>
      <c r="G9" s="1"/>
      <c r="H9" s="1"/>
    </row>
    <row r="10" spans="1:8" ht="30" customHeight="1" thickBot="1" x14ac:dyDescent="0.35">
      <c r="A10" s="1"/>
      <c r="B10" s="1"/>
      <c r="C10" s="198" t="s">
        <v>73</v>
      </c>
      <c r="D10" s="199"/>
      <c r="E10" s="135">
        <v>532</v>
      </c>
      <c r="F10" s="136"/>
      <c r="G10" s="1"/>
      <c r="H10" s="1"/>
    </row>
    <row r="11" spans="1:8" ht="49.5" customHeight="1" thickBot="1" x14ac:dyDescent="0.35">
      <c r="A11" s="1"/>
      <c r="B11" s="1"/>
      <c r="C11" s="200" t="s">
        <v>118</v>
      </c>
      <c r="D11" s="201"/>
      <c r="E11" s="135">
        <v>1967</v>
      </c>
      <c r="F11" s="136"/>
      <c r="G11" s="1"/>
      <c r="H11" s="1"/>
    </row>
    <row r="12" spans="1:8" ht="30" customHeight="1" x14ac:dyDescent="0.25">
      <c r="A12" s="251"/>
      <c r="B12" s="1"/>
      <c r="C12" s="23"/>
      <c r="D12" s="24"/>
      <c r="E12" s="23"/>
      <c r="F12" s="24"/>
      <c r="G12" s="1"/>
      <c r="H12" s="1"/>
    </row>
    <row r="13" spans="1:8" ht="30" customHeight="1" x14ac:dyDescent="0.3">
      <c r="A13" s="1"/>
      <c r="B13" s="1"/>
      <c r="C13" s="8"/>
      <c r="D13" s="9" t="s">
        <v>23</v>
      </c>
      <c r="E13" s="177">
        <f>E7+E8+E9+E10+E11</f>
        <v>4743</v>
      </c>
      <c r="F13" s="156"/>
      <c r="G13" s="1"/>
      <c r="H13" s="1"/>
    </row>
    <row r="14" spans="1:8" ht="30" customHeight="1" x14ac:dyDescent="0.25">
      <c r="A14" s="1"/>
      <c r="B14" s="1"/>
      <c r="G14" s="1"/>
      <c r="H14" s="1"/>
    </row>
    <row r="15" spans="1:8" ht="30" customHeight="1" x14ac:dyDescent="0.25">
      <c r="A15" s="11" t="s">
        <v>24</v>
      </c>
      <c r="B15" s="11" t="s">
        <v>22</v>
      </c>
      <c r="C15" s="11" t="s">
        <v>25</v>
      </c>
      <c r="D15" s="11" t="s">
        <v>26</v>
      </c>
      <c r="E15" s="11" t="s">
        <v>27</v>
      </c>
      <c r="F15" s="11" t="s">
        <v>84</v>
      </c>
      <c r="G15" s="11" t="s">
        <v>32</v>
      </c>
      <c r="H15" s="11" t="s">
        <v>33</v>
      </c>
    </row>
    <row r="16" spans="1:8" ht="30" customHeight="1" x14ac:dyDescent="0.25">
      <c r="A16" s="33" t="s">
        <v>28</v>
      </c>
      <c r="B16" s="64">
        <v>0</v>
      </c>
      <c r="C16" s="64">
        <v>0</v>
      </c>
      <c r="D16" s="64">
        <v>0</v>
      </c>
      <c r="E16" s="64">
        <v>0</v>
      </c>
      <c r="F16" s="32">
        <f>D16-C16-E16</f>
        <v>0</v>
      </c>
      <c r="G16" s="65">
        <v>0</v>
      </c>
      <c r="H16" s="22">
        <f>GR_Verrechnungsstundensätze!D27</f>
        <v>0</v>
      </c>
    </row>
    <row r="17" spans="1:8" ht="30" customHeight="1" thickBot="1" x14ac:dyDescent="0.3">
      <c r="A17" s="1"/>
      <c r="B17" s="1"/>
      <c r="H17" s="1"/>
    </row>
    <row r="18" spans="1:8" ht="30" customHeight="1" thickBot="1" x14ac:dyDescent="0.3">
      <c r="A18" s="1"/>
      <c r="B18" s="1"/>
      <c r="C18" s="1"/>
      <c r="D18" s="125" t="s">
        <v>134</v>
      </c>
      <c r="E18" s="126"/>
      <c r="F18" s="132"/>
      <c r="G18" s="127">
        <f>B16*F16*G16*H16</f>
        <v>0</v>
      </c>
      <c r="H18" s="128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H26" s="1"/>
    </row>
    <row r="27" spans="1:8" ht="30" customHeight="1" x14ac:dyDescent="0.25">
      <c r="H27" s="1"/>
    </row>
    <row r="28" spans="1:8" ht="30" customHeight="1" x14ac:dyDescent="0.25">
      <c r="H28" s="1"/>
    </row>
    <row r="29" spans="1:8" ht="30" customHeight="1" x14ac:dyDescent="0.25"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30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30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30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30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30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30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30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30" customHeight="1" x14ac:dyDescent="0.25">
      <c r="A153" s="1"/>
      <c r="B153" s="1"/>
      <c r="C153" s="1"/>
      <c r="D153" s="1"/>
      <c r="E153" s="1"/>
      <c r="F153" s="1"/>
      <c r="G153" s="1"/>
      <c r="H153" s="1"/>
    </row>
  </sheetData>
  <sheetProtection algorithmName="SHA-512" hashValue="famjhxlZazuEuW2nJlsxXbKt1ahvk/RyIm4ZabWqYX6NOGhPvXOtAE/a7wzvxEoNPM9WpGRkC0TdgfTj6dH94w==" saltValue="DV5BUr8EWjv4wfLBASSlMQ==" spinCount="100000" sheet="1" objects="1" scenarios="1" selectLockedCells="1"/>
  <mergeCells count="18">
    <mergeCell ref="A1:H1"/>
    <mergeCell ref="C9:D9"/>
    <mergeCell ref="E9:F9"/>
    <mergeCell ref="C5:D5"/>
    <mergeCell ref="E5:F5"/>
    <mergeCell ref="C7:D7"/>
    <mergeCell ref="E7:F7"/>
    <mergeCell ref="C8:D8"/>
    <mergeCell ref="E8:F8"/>
    <mergeCell ref="B3:G3"/>
    <mergeCell ref="A6:B7"/>
    <mergeCell ref="C10:D10"/>
    <mergeCell ref="E10:F10"/>
    <mergeCell ref="E13:F13"/>
    <mergeCell ref="D18:F18"/>
    <mergeCell ref="G18:H18"/>
    <mergeCell ref="C11:D11"/>
    <mergeCell ref="E11:F11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99"/>
  </sheetPr>
  <dimension ref="A1:H122"/>
  <sheetViews>
    <sheetView view="pageLayout" zoomScaleNormal="100" workbookViewId="0">
      <selection activeCell="B14" sqref="B14"/>
    </sheetView>
  </sheetViews>
  <sheetFormatPr baseColWidth="10" defaultRowHeight="30" customHeight="1" x14ac:dyDescent="0.25"/>
  <cols>
    <col min="1" max="6" width="15.7109375" customWidth="1"/>
    <col min="7" max="7" width="15" customWidth="1"/>
    <col min="8" max="8" width="17" customWidth="1"/>
    <col min="9" max="16" width="15.7109375" customWidth="1"/>
  </cols>
  <sheetData>
    <row r="1" spans="1:8" ht="47.25" customHeight="1" x14ac:dyDescent="0.25">
      <c r="A1" s="203" t="s">
        <v>126</v>
      </c>
      <c r="B1" s="203"/>
      <c r="C1" s="203"/>
      <c r="D1" s="203"/>
      <c r="E1" s="203"/>
      <c r="F1" s="203"/>
      <c r="G1" s="203"/>
      <c r="H1" s="203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6" customHeight="1" x14ac:dyDescent="0.25">
      <c r="B3" s="194" t="s">
        <v>106</v>
      </c>
      <c r="C3" s="194"/>
      <c r="D3" s="194"/>
      <c r="E3" s="194"/>
      <c r="F3" s="194"/>
      <c r="G3" s="194"/>
    </row>
    <row r="5" spans="1:8" ht="30" customHeight="1" x14ac:dyDescent="0.25">
      <c r="A5" s="1"/>
      <c r="B5" s="1"/>
      <c r="C5" s="129" t="s">
        <v>21</v>
      </c>
      <c r="D5" s="130"/>
      <c r="E5" s="129" t="s">
        <v>48</v>
      </c>
      <c r="F5" s="130"/>
      <c r="G5" s="1"/>
      <c r="H5" s="1"/>
    </row>
    <row r="6" spans="1:8" ht="30" customHeight="1" thickBot="1" x14ac:dyDescent="0.3">
      <c r="A6" s="114"/>
      <c r="B6" s="114"/>
      <c r="C6" s="12"/>
      <c r="D6" s="13"/>
      <c r="E6" s="14"/>
      <c r="F6" s="13"/>
      <c r="G6" s="1"/>
      <c r="H6" s="1"/>
    </row>
    <row r="7" spans="1:8" ht="48.75" customHeight="1" x14ac:dyDescent="0.3">
      <c r="A7" s="114"/>
      <c r="B7" s="114"/>
      <c r="C7" s="204" t="s">
        <v>112</v>
      </c>
      <c r="D7" s="205"/>
      <c r="E7" s="153">
        <v>833</v>
      </c>
      <c r="F7" s="140"/>
      <c r="G7" s="1"/>
      <c r="H7" s="1"/>
    </row>
    <row r="8" spans="1:8" ht="30" customHeight="1" thickBot="1" x14ac:dyDescent="0.35">
      <c r="A8" s="1"/>
      <c r="B8" s="1"/>
      <c r="C8" s="206" t="s">
        <v>107</v>
      </c>
      <c r="D8" s="207"/>
      <c r="E8" s="143">
        <v>20</v>
      </c>
      <c r="F8" s="144"/>
      <c r="G8" s="1"/>
      <c r="H8" s="1"/>
    </row>
    <row r="9" spans="1:8" ht="30" customHeight="1" thickBot="1" x14ac:dyDescent="0.35">
      <c r="A9" s="1"/>
      <c r="B9" s="1"/>
      <c r="C9" s="189" t="s">
        <v>116</v>
      </c>
      <c r="D9" s="190"/>
      <c r="E9" s="135">
        <v>220</v>
      </c>
      <c r="F9" s="136"/>
      <c r="G9" s="1"/>
      <c r="H9" s="1"/>
    </row>
    <row r="10" spans="1:8" ht="30" customHeight="1" x14ac:dyDescent="0.25">
      <c r="A10" s="1"/>
      <c r="B10" s="1"/>
      <c r="C10" s="10"/>
      <c r="D10" s="16"/>
      <c r="E10" s="10"/>
      <c r="F10" s="16"/>
      <c r="G10" s="1"/>
      <c r="H10" s="1"/>
    </row>
    <row r="11" spans="1:8" ht="30" customHeight="1" x14ac:dyDescent="0.3">
      <c r="A11" s="1"/>
      <c r="B11" s="1"/>
      <c r="C11" s="20"/>
      <c r="D11" s="21" t="s">
        <v>23</v>
      </c>
      <c r="E11" s="177">
        <f>E7+E9</f>
        <v>1053</v>
      </c>
      <c r="F11" s="156"/>
      <c r="G11" s="1"/>
      <c r="H11" s="1"/>
    </row>
    <row r="13" spans="1:8" ht="30" customHeight="1" x14ac:dyDescent="0.25">
      <c r="A13" s="11" t="s">
        <v>24</v>
      </c>
      <c r="B13" s="11" t="s">
        <v>22</v>
      </c>
      <c r="C13" s="11" t="s">
        <v>25</v>
      </c>
      <c r="D13" s="11" t="s">
        <v>26</v>
      </c>
      <c r="E13" s="11" t="s">
        <v>27</v>
      </c>
      <c r="F13" s="11" t="s">
        <v>84</v>
      </c>
      <c r="G13" s="11" t="s">
        <v>32</v>
      </c>
      <c r="H13" s="11" t="s">
        <v>33</v>
      </c>
    </row>
    <row r="14" spans="1:8" ht="30" customHeight="1" x14ac:dyDescent="0.25">
      <c r="A14" s="33" t="s">
        <v>28</v>
      </c>
      <c r="B14" s="64">
        <v>0</v>
      </c>
      <c r="C14" s="64">
        <v>0</v>
      </c>
      <c r="D14" s="64">
        <v>0</v>
      </c>
      <c r="E14" s="64">
        <v>0</v>
      </c>
      <c r="F14" s="32">
        <f>D14-C14-E14</f>
        <v>0</v>
      </c>
      <c r="G14" s="65">
        <v>0</v>
      </c>
      <c r="H14" s="22">
        <f>GR_Verrechnungsstundensätze!D27</f>
        <v>0</v>
      </c>
    </row>
    <row r="15" spans="1:8" ht="30" customHeight="1" thickBot="1" x14ac:dyDescent="0.3">
      <c r="A15" s="1"/>
      <c r="B15" s="1"/>
      <c r="H15" s="1"/>
    </row>
    <row r="16" spans="1:8" ht="30" customHeight="1" thickBot="1" x14ac:dyDescent="0.3">
      <c r="A16" s="1"/>
      <c r="B16" s="1"/>
      <c r="C16" s="1"/>
      <c r="D16" s="125" t="s">
        <v>109</v>
      </c>
      <c r="E16" s="126"/>
      <c r="F16" s="132"/>
      <c r="G16" s="127">
        <f>B14*F14*G14*H14</f>
        <v>0</v>
      </c>
      <c r="H16" s="128"/>
    </row>
    <row r="17" spans="1:8" ht="30" customHeight="1" x14ac:dyDescent="0.25">
      <c r="A17" s="2"/>
      <c r="B17" s="2"/>
      <c r="C17" s="2"/>
      <c r="D17" s="2"/>
      <c r="E17" s="2"/>
      <c r="F17" s="2"/>
      <c r="G17" s="2"/>
      <c r="H17" s="2"/>
    </row>
    <row r="18" spans="1:8" ht="30" customHeight="1" x14ac:dyDescent="0.25">
      <c r="H18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</sheetData>
  <sheetProtection algorithmName="SHA-512" hashValue="jx87btR+rJ7lKwZZac5h2yxxHqlVOOFKeSMYAVNepg7LrmDvzzzMMigiAGIQAt4JgN15EgH9H/F5ZCCexIwIxA==" saltValue="st/Nk9TXDNyKX/7fkOOjlg==" spinCount="100000" sheet="1" selectLockedCells="1"/>
  <mergeCells count="13">
    <mergeCell ref="D16:F16"/>
    <mergeCell ref="G16:H16"/>
    <mergeCell ref="C8:D8"/>
    <mergeCell ref="E8:F8"/>
    <mergeCell ref="E11:F11"/>
    <mergeCell ref="C9:D9"/>
    <mergeCell ref="E9:F9"/>
    <mergeCell ref="A1:H1"/>
    <mergeCell ref="B3:G3"/>
    <mergeCell ref="C5:D5"/>
    <mergeCell ref="E5:F5"/>
    <mergeCell ref="C7:D7"/>
    <mergeCell ref="E7:F7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H92"/>
  <sheetViews>
    <sheetView view="pageLayout" zoomScaleNormal="100" workbookViewId="0">
      <selection activeCell="B16" sqref="B16"/>
    </sheetView>
  </sheetViews>
  <sheetFormatPr baseColWidth="10" defaultRowHeight="30" customHeight="1" x14ac:dyDescent="0.25"/>
  <cols>
    <col min="1" max="1" width="20.7109375" customWidth="1"/>
    <col min="2" max="2" width="13.85546875" customWidth="1"/>
    <col min="3" max="3" width="13.42578125" customWidth="1"/>
    <col min="4" max="5" width="15.7109375" customWidth="1"/>
    <col min="6" max="6" width="14.28515625" customWidth="1"/>
    <col min="7" max="7" width="16.140625" customWidth="1"/>
    <col min="8" max="8" width="17.28515625" customWidth="1"/>
    <col min="9" max="16" width="15.7109375" customWidth="1"/>
  </cols>
  <sheetData>
    <row r="1" spans="1:8" ht="47.25" customHeight="1" x14ac:dyDescent="0.25">
      <c r="A1" s="208" t="s">
        <v>127</v>
      </c>
      <c r="B1" s="208"/>
      <c r="C1" s="208"/>
      <c r="D1" s="208"/>
      <c r="E1" s="208"/>
      <c r="F1" s="208"/>
      <c r="G1" s="208"/>
      <c r="H1" s="208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6" customHeight="1" x14ac:dyDescent="0.25">
      <c r="B3" s="194" t="s">
        <v>74</v>
      </c>
      <c r="C3" s="194"/>
      <c r="D3" s="194"/>
      <c r="E3" s="194"/>
      <c r="F3" s="194"/>
      <c r="G3" s="194"/>
    </row>
    <row r="5" spans="1:8" ht="30" customHeight="1" x14ac:dyDescent="0.25">
      <c r="A5" s="25" t="s">
        <v>21</v>
      </c>
      <c r="B5" s="129" t="s">
        <v>37</v>
      </c>
      <c r="C5" s="131"/>
      <c r="D5" s="131"/>
      <c r="E5" s="131"/>
      <c r="F5" s="131"/>
      <c r="G5" s="130"/>
      <c r="H5" s="78"/>
    </row>
    <row r="6" spans="1:8" ht="30.75" thickBot="1" x14ac:dyDescent="0.3">
      <c r="A6" s="113"/>
      <c r="B6" s="38" t="s">
        <v>42</v>
      </c>
      <c r="C6" s="39" t="s">
        <v>38</v>
      </c>
      <c r="D6" s="40" t="s">
        <v>43</v>
      </c>
      <c r="E6" s="46" t="s">
        <v>40</v>
      </c>
      <c r="F6" s="38" t="s">
        <v>41</v>
      </c>
      <c r="G6" s="40" t="s">
        <v>44</v>
      </c>
      <c r="H6" s="79"/>
    </row>
    <row r="7" spans="1:8" ht="30" customHeight="1" x14ac:dyDescent="0.3">
      <c r="A7" s="84" t="s">
        <v>50</v>
      </c>
      <c r="B7" s="29">
        <v>314</v>
      </c>
      <c r="C7" s="42">
        <v>0</v>
      </c>
      <c r="D7" s="26">
        <v>0</v>
      </c>
      <c r="E7" s="42">
        <v>0</v>
      </c>
      <c r="F7" s="42">
        <v>0</v>
      </c>
      <c r="G7" s="43">
        <v>0</v>
      </c>
      <c r="H7" s="76"/>
    </row>
    <row r="8" spans="1:8" ht="30" customHeight="1" thickBot="1" x14ac:dyDescent="0.35">
      <c r="A8" s="85" t="s">
        <v>57</v>
      </c>
      <c r="B8" s="30">
        <v>168</v>
      </c>
      <c r="C8" s="47">
        <v>0</v>
      </c>
      <c r="D8" s="27">
        <v>0</v>
      </c>
      <c r="E8" s="47">
        <v>27</v>
      </c>
      <c r="F8" s="47">
        <v>0</v>
      </c>
      <c r="G8" s="48">
        <v>18</v>
      </c>
      <c r="H8" s="77"/>
    </row>
    <row r="9" spans="1:8" ht="30" customHeight="1" thickBot="1" x14ac:dyDescent="0.35">
      <c r="A9" s="86" t="s">
        <v>35</v>
      </c>
      <c r="B9" s="31">
        <v>99</v>
      </c>
      <c r="C9" s="28">
        <v>0</v>
      </c>
      <c r="D9" s="28">
        <v>0</v>
      </c>
      <c r="E9" s="28">
        <v>0</v>
      </c>
      <c r="F9" s="28">
        <v>0</v>
      </c>
      <c r="G9" s="41">
        <v>0</v>
      </c>
      <c r="H9" s="75"/>
    </row>
    <row r="10" spans="1:8" ht="30" customHeight="1" thickBot="1" x14ac:dyDescent="0.35">
      <c r="A10" s="101" t="s">
        <v>105</v>
      </c>
      <c r="B10" s="31">
        <v>281</v>
      </c>
      <c r="C10" s="28">
        <v>0</v>
      </c>
      <c r="D10" s="28">
        <v>0</v>
      </c>
      <c r="E10" s="28">
        <v>0</v>
      </c>
      <c r="F10" s="28">
        <v>0</v>
      </c>
      <c r="G10" s="41">
        <v>0</v>
      </c>
      <c r="H10" s="75"/>
    </row>
    <row r="11" spans="1:8" ht="30" customHeight="1" thickBot="1" x14ac:dyDescent="0.35">
      <c r="A11" s="37" t="s">
        <v>39</v>
      </c>
      <c r="B11" s="31">
        <v>1</v>
      </c>
      <c r="C11" s="28">
        <v>1</v>
      </c>
      <c r="D11" s="28">
        <v>1</v>
      </c>
      <c r="E11" s="28">
        <v>1</v>
      </c>
      <c r="F11" s="28">
        <v>1</v>
      </c>
      <c r="G11" s="41">
        <v>1</v>
      </c>
      <c r="H11" s="75"/>
    </row>
    <row r="12" spans="1:8" ht="30" customHeight="1" x14ac:dyDescent="0.25">
      <c r="A12" s="36"/>
      <c r="B12" s="36"/>
      <c r="C12" s="36"/>
      <c r="D12" s="36"/>
      <c r="E12" s="36"/>
      <c r="F12" s="36"/>
      <c r="G12" s="80"/>
      <c r="H12" s="82" t="s">
        <v>23</v>
      </c>
    </row>
    <row r="13" spans="1:8" ht="51" customHeight="1" thickBot="1" x14ac:dyDescent="0.35">
      <c r="A13" s="34" t="s">
        <v>83</v>
      </c>
      <c r="B13" s="35">
        <f>(B7+B8+B9+B10)*B11</f>
        <v>862</v>
      </c>
      <c r="C13" s="35">
        <f>(C7+C8+C9)*C11</f>
        <v>0</v>
      </c>
      <c r="D13" s="49">
        <f t="shared" ref="D13:G13" si="0">(D7+D8+D9)*D11</f>
        <v>0</v>
      </c>
      <c r="E13" s="49">
        <f t="shared" si="0"/>
        <v>27</v>
      </c>
      <c r="F13" s="35">
        <f t="shared" si="0"/>
        <v>0</v>
      </c>
      <c r="G13" s="81">
        <f t="shared" si="0"/>
        <v>18</v>
      </c>
      <c r="H13" s="83">
        <f>B13+C13+D13+E13+F13+G13</f>
        <v>907</v>
      </c>
    </row>
    <row r="15" spans="1:8" ht="30" customHeight="1" x14ac:dyDescent="0.25">
      <c r="A15" s="11" t="s">
        <v>24</v>
      </c>
      <c r="B15" s="11" t="s">
        <v>22</v>
      </c>
      <c r="C15" s="11" t="s">
        <v>25</v>
      </c>
      <c r="D15" s="11" t="s">
        <v>26</v>
      </c>
      <c r="E15" s="11" t="s">
        <v>27</v>
      </c>
      <c r="F15" s="11" t="s">
        <v>84</v>
      </c>
      <c r="G15" s="11" t="s">
        <v>32</v>
      </c>
      <c r="H15" s="11" t="s">
        <v>33</v>
      </c>
    </row>
    <row r="16" spans="1:8" ht="30" customHeight="1" x14ac:dyDescent="0.25">
      <c r="A16" s="33" t="s">
        <v>28</v>
      </c>
      <c r="B16" s="64">
        <v>0</v>
      </c>
      <c r="C16" s="64">
        <v>0</v>
      </c>
      <c r="D16" s="64">
        <v>0</v>
      </c>
      <c r="E16" s="64">
        <v>0</v>
      </c>
      <c r="F16" s="32">
        <f>D16-C16-E16</f>
        <v>0</v>
      </c>
      <c r="G16" s="65">
        <v>0</v>
      </c>
      <c r="H16" s="22">
        <f>GR_Verrechnungsstundensätze!D27</f>
        <v>0</v>
      </c>
    </row>
    <row r="17" spans="1:8" ht="30" customHeight="1" thickBot="1" x14ac:dyDescent="0.3">
      <c r="A17" s="1"/>
      <c r="B17" s="1"/>
      <c r="H17" s="1"/>
    </row>
    <row r="18" spans="1:8" ht="30" customHeight="1" thickBot="1" x14ac:dyDescent="0.3">
      <c r="A18" s="1"/>
      <c r="B18" s="1"/>
      <c r="C18" s="1"/>
      <c r="D18" s="125" t="s">
        <v>108</v>
      </c>
      <c r="E18" s="126"/>
      <c r="F18" s="132"/>
      <c r="G18" s="127">
        <f>B16*F16*G16*H16</f>
        <v>0</v>
      </c>
      <c r="H18" s="128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</sheetData>
  <sheetProtection algorithmName="SHA-512" hashValue="kr7q+xvzv583budwOFZ/lerLeVatbkh7UO2xtIaoX8UIUZj5E/Dqx0koe89/Cvwcl6Qa7sjhwSgSArmF7xgGqA==" saltValue="GSmF13H7cV5OAhdaX2rWVA==" spinCount="100000" sheet="1" objects="1" scenarios="1" selectLockedCells="1"/>
  <mergeCells count="5">
    <mergeCell ref="A1:H1"/>
    <mergeCell ref="B3:G3"/>
    <mergeCell ref="D18:F18"/>
    <mergeCell ref="G18:H18"/>
    <mergeCell ref="B5:G5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K76"/>
  <sheetViews>
    <sheetView view="pageLayout" zoomScaleNormal="100" workbookViewId="0">
      <selection activeCell="E21" sqref="E21:F21"/>
    </sheetView>
  </sheetViews>
  <sheetFormatPr baseColWidth="10" defaultRowHeight="30" customHeight="1" x14ac:dyDescent="0.25"/>
  <cols>
    <col min="1" max="1" width="10.140625" customWidth="1"/>
    <col min="2" max="2" width="6.42578125" customWidth="1"/>
    <col min="3" max="3" width="11.42578125" customWidth="1"/>
    <col min="4" max="4" width="15.28515625" customWidth="1"/>
    <col min="5" max="5" width="8.85546875" customWidth="1"/>
    <col min="6" max="6" width="9.42578125" customWidth="1"/>
    <col min="7" max="7" width="11.28515625" customWidth="1"/>
    <col min="8" max="8" width="13.140625" customWidth="1"/>
    <col min="9" max="9" width="9" customWidth="1"/>
    <col min="10" max="10" width="14.42578125" customWidth="1"/>
    <col min="11" max="11" width="16.5703125" customWidth="1"/>
    <col min="12" max="17" width="15.7109375" customWidth="1"/>
  </cols>
  <sheetData>
    <row r="1" spans="1:11" ht="30" customHeight="1" x14ac:dyDescent="0.25">
      <c r="A1" s="208" t="s">
        <v>128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30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ht="30" customHeight="1" x14ac:dyDescent="0.25">
      <c r="B3" s="194" t="s">
        <v>102</v>
      </c>
      <c r="C3" s="194"/>
      <c r="D3" s="194"/>
      <c r="E3" s="194"/>
      <c r="F3" s="194"/>
      <c r="G3" s="194"/>
      <c r="H3" s="194"/>
    </row>
    <row r="4" spans="1:11" ht="30" customHeight="1" thickBot="1" x14ac:dyDescent="0.3">
      <c r="B4" s="87"/>
      <c r="C4" s="87"/>
      <c r="D4" s="87"/>
      <c r="E4" s="87"/>
      <c r="F4" s="87"/>
      <c r="G4" s="87"/>
      <c r="H4" s="87"/>
    </row>
    <row r="5" spans="1:11" ht="30" customHeight="1" thickBot="1" x14ac:dyDescent="0.3">
      <c r="C5" s="209" t="s">
        <v>99</v>
      </c>
      <c r="D5" s="210"/>
      <c r="E5" s="210"/>
      <c r="F5" s="210"/>
      <c r="G5" s="210"/>
      <c r="H5" s="210"/>
      <c r="I5" s="210"/>
      <c r="J5" s="210"/>
      <c r="K5" s="211"/>
    </row>
    <row r="6" spans="1:11" ht="70.5" customHeight="1" x14ac:dyDescent="0.25">
      <c r="A6" s="250" t="s">
        <v>139</v>
      </c>
      <c r="B6" s="249"/>
      <c r="C6" s="106" t="s">
        <v>120</v>
      </c>
      <c r="D6" s="91" t="s">
        <v>89</v>
      </c>
      <c r="E6" s="92" t="s">
        <v>111</v>
      </c>
      <c r="F6" s="93" t="s">
        <v>91</v>
      </c>
      <c r="G6" s="100" t="s">
        <v>105</v>
      </c>
      <c r="H6" s="94" t="s">
        <v>90</v>
      </c>
      <c r="I6" s="94" t="s">
        <v>73</v>
      </c>
      <c r="J6" s="95" t="s">
        <v>117</v>
      </c>
      <c r="K6" s="110" t="s">
        <v>121</v>
      </c>
    </row>
    <row r="7" spans="1:11" ht="30" customHeight="1" x14ac:dyDescent="0.3">
      <c r="A7" s="218" t="s">
        <v>92</v>
      </c>
      <c r="B7" s="219"/>
      <c r="C7" s="107">
        <f>Grundreinigung_UG!E5+Grundreinigung_UG!E6</f>
        <v>283</v>
      </c>
      <c r="D7" s="103">
        <f>Grundreinigung_UG!E7</f>
        <v>277</v>
      </c>
      <c r="E7" s="103">
        <f>Grundreinigung_UG!E8</f>
        <v>326</v>
      </c>
      <c r="F7" s="103"/>
      <c r="G7" s="103"/>
      <c r="H7" s="103"/>
      <c r="I7" s="103"/>
      <c r="J7" s="103"/>
      <c r="K7" s="111"/>
    </row>
    <row r="8" spans="1:11" ht="30" customHeight="1" x14ac:dyDescent="0.3">
      <c r="A8" s="218" t="s">
        <v>93</v>
      </c>
      <c r="B8" s="219"/>
      <c r="C8" s="107">
        <f>Grundreinigung_EG!E5</f>
        <v>254</v>
      </c>
      <c r="D8" s="103">
        <f>Grundreinigung_EG!E6</f>
        <v>65</v>
      </c>
      <c r="E8" s="103">
        <f>Grundreinigung_EG!E7</f>
        <v>350</v>
      </c>
      <c r="F8" s="103">
        <f>Grundreinigung_EG!E10</f>
        <v>1422</v>
      </c>
      <c r="G8" s="103"/>
      <c r="H8" s="103">
        <f>Grundreinigung_EG!E8+Grundreinigung_EG!E9</f>
        <v>493</v>
      </c>
      <c r="I8" s="103"/>
      <c r="J8" s="103"/>
      <c r="K8" s="111"/>
    </row>
    <row r="9" spans="1:11" ht="30" customHeight="1" x14ac:dyDescent="0.3">
      <c r="A9" s="218" t="s">
        <v>94</v>
      </c>
      <c r="B9" s="219"/>
      <c r="C9" s="107">
        <f>Grundreinigung_1.OG!E5</f>
        <v>24</v>
      </c>
      <c r="D9" s="103">
        <f>Grundreinigung_1.OG!E6</f>
        <v>39</v>
      </c>
      <c r="E9" s="103">
        <f>Grundreinigung_1.OG!E7</f>
        <v>298</v>
      </c>
      <c r="F9" s="103">
        <f>Grundreinigung_1.OG!E8</f>
        <v>254</v>
      </c>
      <c r="G9" s="103">
        <f>Grundreinigung_1.OG!E9</f>
        <v>112</v>
      </c>
      <c r="H9" s="103"/>
      <c r="I9" s="103"/>
      <c r="J9" s="103"/>
      <c r="K9" s="111"/>
    </row>
    <row r="10" spans="1:11" ht="30" customHeight="1" x14ac:dyDescent="0.3">
      <c r="A10" s="218" t="s">
        <v>95</v>
      </c>
      <c r="B10" s="219"/>
      <c r="C10" s="107">
        <f>Grundreinigung_2.OG!E6</f>
        <v>336</v>
      </c>
      <c r="D10" s="103">
        <f>Grundreinigung_2.OG!E7</f>
        <v>115</v>
      </c>
      <c r="E10" s="103">
        <f>Grundreinigung_2.OG!E8</f>
        <v>427</v>
      </c>
      <c r="F10" s="103">
        <f>Grundreinigung_2.OG!E9</f>
        <v>338</v>
      </c>
      <c r="G10" s="103">
        <f>Grundreinigung_2.OG!E10</f>
        <v>485</v>
      </c>
      <c r="H10" s="103"/>
      <c r="I10" s="103"/>
      <c r="J10" s="103"/>
      <c r="K10" s="111"/>
    </row>
    <row r="11" spans="1:11" ht="30" customHeight="1" x14ac:dyDescent="0.3">
      <c r="A11" s="218" t="s">
        <v>96</v>
      </c>
      <c r="B11" s="219"/>
      <c r="C11" s="107">
        <f>Grundreinigung_3.OG!E5</f>
        <v>336</v>
      </c>
      <c r="D11" s="103">
        <f>Grundreinigung_3.OG!E6</f>
        <v>47</v>
      </c>
      <c r="E11" s="103">
        <f>Grundreinigung_3.OG!E7</f>
        <v>217</v>
      </c>
      <c r="F11" s="103">
        <f>Grundreinigung_3.OG!E8</f>
        <v>181</v>
      </c>
      <c r="G11" s="103"/>
      <c r="H11" s="103"/>
      <c r="I11" s="103"/>
      <c r="J11" s="103"/>
      <c r="K11" s="111"/>
    </row>
    <row r="12" spans="1:11" ht="30" customHeight="1" x14ac:dyDescent="0.3">
      <c r="A12" s="218" t="s">
        <v>8</v>
      </c>
      <c r="B12" s="219"/>
      <c r="C12" s="107">
        <f>Grundreinigung_4.OG!E5</f>
        <v>38</v>
      </c>
      <c r="D12" s="103">
        <f>Grundreinigung_4.OG!E6</f>
        <v>58</v>
      </c>
      <c r="E12" s="103">
        <f>Grundreinigung_4.OG!E7</f>
        <v>44</v>
      </c>
      <c r="F12" s="103">
        <f>Grundreinigung_4.OG!E8</f>
        <v>111</v>
      </c>
      <c r="G12" s="103">
        <f>Grundreinigung_4.OG!E9</f>
        <v>186</v>
      </c>
      <c r="H12" s="103"/>
      <c r="I12" s="103"/>
      <c r="J12" s="103"/>
      <c r="K12" s="111"/>
    </row>
    <row r="13" spans="1:11" ht="30.75" customHeight="1" x14ac:dyDescent="0.3">
      <c r="A13" s="218" t="s">
        <v>97</v>
      </c>
      <c r="B13" s="219"/>
      <c r="C13" s="107">
        <f>GR_Stimmzimmer_Regie_Chor!E7+GR_Stimmzimmer_Regie_Chor!E22+GR_Stimmzimmer_Regie_Chor!E41</f>
        <v>1763</v>
      </c>
      <c r="D13" s="103">
        <f>GR_Stimmzimmer_Regie_Chor!E8+GR_Stimmzimmer_Regie_Chor!E23+GR_Stimmzimmer_Regie_Chor!E42</f>
        <v>152</v>
      </c>
      <c r="E13" s="103">
        <f>GR_Stimmzimmer_Regie_Chor!E9+GR_Stimmzimmer_Regie_Chor!E24+GR_Stimmzimmer_Regie_Chor!E43</f>
        <v>452</v>
      </c>
      <c r="F13" s="103"/>
      <c r="G13" s="103"/>
      <c r="H13" s="103"/>
      <c r="I13" s="103"/>
      <c r="J13" s="103"/>
      <c r="K13" s="111"/>
    </row>
    <row r="14" spans="1:11" ht="30.75" customHeight="1" x14ac:dyDescent="0.3">
      <c r="A14" s="218" t="s">
        <v>136</v>
      </c>
      <c r="B14" s="219"/>
      <c r="C14" s="107">
        <f>GR_Restaurant!E7</f>
        <v>1901</v>
      </c>
      <c r="D14" s="103">
        <f>GR_Restaurant!E8</f>
        <v>189</v>
      </c>
      <c r="E14" s="103">
        <f>GR_Restaurant!E9</f>
        <v>154</v>
      </c>
      <c r="F14" s="103"/>
      <c r="G14" s="103"/>
      <c r="H14" s="103"/>
      <c r="I14" s="103">
        <f>GR_Restaurant!E10</f>
        <v>532</v>
      </c>
      <c r="J14" s="103">
        <f>GR_Restaurant!E11</f>
        <v>1967</v>
      </c>
      <c r="K14" s="111"/>
    </row>
    <row r="15" spans="1:11" ht="30" customHeight="1" x14ac:dyDescent="0.3">
      <c r="A15" s="218" t="s">
        <v>119</v>
      </c>
      <c r="B15" s="219"/>
      <c r="C15" s="107"/>
      <c r="D15" s="103"/>
      <c r="E15" s="103"/>
      <c r="F15" s="103"/>
      <c r="G15" s="103"/>
      <c r="H15" s="103"/>
      <c r="I15" s="103"/>
      <c r="J15" s="103">
        <f>GR_Eingangsbereiche!E9</f>
        <v>220</v>
      </c>
      <c r="K15" s="111">
        <f>GR_Eingangsbereiche!E7</f>
        <v>833</v>
      </c>
    </row>
    <row r="16" spans="1:11" ht="30" customHeight="1" x14ac:dyDescent="0.3">
      <c r="A16" s="218" t="s">
        <v>98</v>
      </c>
      <c r="B16" s="219"/>
      <c r="C16" s="107">
        <f>GR_Probebühnen!B13</f>
        <v>862</v>
      </c>
      <c r="D16" s="103">
        <f>GR_Probebühnen!B8</f>
        <v>168</v>
      </c>
      <c r="E16" s="103">
        <f>GR_Probebühnen!B9</f>
        <v>99</v>
      </c>
      <c r="F16" s="103"/>
      <c r="G16" s="103">
        <f>GR_Probebühnen!B10</f>
        <v>281</v>
      </c>
      <c r="H16" s="103"/>
      <c r="I16" s="103"/>
      <c r="J16" s="103"/>
      <c r="K16" s="111"/>
    </row>
    <row r="17" spans="1:11" ht="30" customHeight="1" thickBot="1" x14ac:dyDescent="0.4">
      <c r="A17" s="212" t="s">
        <v>23</v>
      </c>
      <c r="B17" s="213"/>
      <c r="C17" s="108">
        <f>C7+C8+C9+C10+C11+C12+C13+C14+C15+C16</f>
        <v>5797</v>
      </c>
      <c r="D17" s="109">
        <f t="shared" ref="D17:K17" si="0">D7+D8+D9+D10+D11+D12+D13+D14+D15+D16</f>
        <v>1110</v>
      </c>
      <c r="E17" s="109">
        <f t="shared" si="0"/>
        <v>2367</v>
      </c>
      <c r="F17" s="109">
        <f t="shared" si="0"/>
        <v>2306</v>
      </c>
      <c r="G17" s="109">
        <f t="shared" si="0"/>
        <v>1064</v>
      </c>
      <c r="H17" s="109">
        <f t="shared" si="0"/>
        <v>493</v>
      </c>
      <c r="I17" s="109">
        <f t="shared" si="0"/>
        <v>532</v>
      </c>
      <c r="J17" s="109">
        <f t="shared" si="0"/>
        <v>2187</v>
      </c>
      <c r="K17" s="109">
        <f t="shared" si="0"/>
        <v>833</v>
      </c>
    </row>
    <row r="18" spans="1:11" ht="30" customHeight="1" x14ac:dyDescent="0.35">
      <c r="B18" s="90"/>
      <c r="C18" s="96"/>
      <c r="D18" s="96"/>
      <c r="E18" s="96"/>
      <c r="F18" s="96"/>
      <c r="G18" s="96"/>
      <c r="H18" s="96"/>
      <c r="I18" s="96"/>
      <c r="J18" s="96"/>
    </row>
    <row r="19" spans="1:11" ht="15.75" customHeight="1" thickBot="1" x14ac:dyDescent="0.3"/>
    <row r="20" spans="1:11" ht="23.25" x14ac:dyDescent="0.35">
      <c r="A20" s="1"/>
      <c r="B20" s="220" t="s">
        <v>101</v>
      </c>
      <c r="C20" s="221"/>
      <c r="D20" s="221"/>
      <c r="E20" s="221"/>
      <c r="F20" s="222"/>
      <c r="G20" s="99"/>
      <c r="I20" s="1"/>
    </row>
    <row r="21" spans="1:11" ht="30" customHeight="1" x14ac:dyDescent="0.3">
      <c r="A21" s="1"/>
      <c r="B21" s="223" t="s">
        <v>86</v>
      </c>
      <c r="C21" s="224"/>
      <c r="D21" s="224"/>
      <c r="E21" s="225">
        <v>0</v>
      </c>
      <c r="F21" s="226"/>
      <c r="G21" s="102"/>
    </row>
    <row r="22" spans="1:11" ht="30" customHeight="1" x14ac:dyDescent="0.3">
      <c r="A22" s="1"/>
      <c r="B22" s="223" t="s">
        <v>87</v>
      </c>
      <c r="C22" s="224"/>
      <c r="D22" s="224"/>
      <c r="E22" s="227">
        <v>0</v>
      </c>
      <c r="F22" s="228"/>
      <c r="G22" s="102"/>
      <c r="H22" s="1"/>
      <c r="I22" s="1"/>
    </row>
    <row r="23" spans="1:11" ht="30" customHeight="1" thickBot="1" x14ac:dyDescent="0.35">
      <c r="A23" s="1"/>
      <c r="B23" s="214" t="s">
        <v>88</v>
      </c>
      <c r="C23" s="215"/>
      <c r="D23" s="215"/>
      <c r="E23" s="216">
        <v>0</v>
      </c>
      <c r="F23" s="217"/>
      <c r="G23" s="102"/>
      <c r="H23" s="1"/>
      <c r="I23" s="1"/>
    </row>
    <row r="24" spans="1:11" ht="30" customHeight="1" x14ac:dyDescent="0.5">
      <c r="A24" s="1"/>
      <c r="B24" s="18"/>
      <c r="C24" s="18"/>
      <c r="D24" s="88"/>
      <c r="E24" s="89"/>
      <c r="F24" s="89"/>
      <c r="G24" s="89"/>
      <c r="H24" s="1"/>
      <c r="I24" s="1"/>
    </row>
    <row r="25" spans="1:11" ht="30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11" ht="30" customHeight="1" thickBot="1" x14ac:dyDescent="0.3">
      <c r="A26" s="1"/>
      <c r="B26" s="1"/>
      <c r="C26" s="1"/>
      <c r="D26" s="125" t="s">
        <v>100</v>
      </c>
      <c r="E26" s="126"/>
      <c r="F26" s="132"/>
      <c r="G26" s="98"/>
      <c r="H26" s="127">
        <f>E21+E22+E23</f>
        <v>0</v>
      </c>
      <c r="I26" s="128"/>
    </row>
    <row r="27" spans="1:11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1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1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1" ht="30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1" ht="30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1" ht="30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30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30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30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30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30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30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30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30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30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30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t="30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30" customHeight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30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30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30" customHeigh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t="30" customHeigh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t="30" customHeight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</row>
  </sheetData>
  <sheetProtection algorithmName="SHA-512" hashValue="VkbCVYB3rYtD5WxtWF5yQqNN2zhC8TajAcBOT7uMC/GCVeN7blBAjFAUD9CTlwdzwpkC0ejW8Z3Ki2Gunq24eg==" saltValue="FIuvnDQFQa6rqYmH2wk97g==" spinCount="100000" sheet="1" selectLockedCells="1"/>
  <mergeCells count="24">
    <mergeCell ref="A14:B14"/>
    <mergeCell ref="D26:F26"/>
    <mergeCell ref="H26:I26"/>
    <mergeCell ref="B20:F20"/>
    <mergeCell ref="B21:D21"/>
    <mergeCell ref="E21:F21"/>
    <mergeCell ref="B22:D22"/>
    <mergeCell ref="E22:F22"/>
    <mergeCell ref="A1:K1"/>
    <mergeCell ref="C5:K5"/>
    <mergeCell ref="A17:B17"/>
    <mergeCell ref="B3:H3"/>
    <mergeCell ref="B23:D23"/>
    <mergeCell ref="E23:F23"/>
    <mergeCell ref="A10:B10"/>
    <mergeCell ref="A11:B11"/>
    <mergeCell ref="A12:B12"/>
    <mergeCell ref="A16:B16"/>
    <mergeCell ref="A13:B13"/>
    <mergeCell ref="A15:B15"/>
    <mergeCell ref="A6:B6"/>
    <mergeCell ref="A7:B7"/>
    <mergeCell ref="A8:B8"/>
    <mergeCell ref="A9:B9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30"/>
  <sheetViews>
    <sheetView showWhiteSpace="0" view="pageLayout" zoomScaleNormal="100" workbookViewId="0">
      <selection activeCell="E19" sqref="E19:F19"/>
    </sheetView>
  </sheetViews>
  <sheetFormatPr baseColWidth="10" defaultRowHeight="30" customHeight="1" x14ac:dyDescent="0.25"/>
  <cols>
    <col min="1" max="3" width="15.7109375" customWidth="1"/>
    <col min="4" max="4" width="25.140625" customWidth="1"/>
    <col min="5" max="6" width="15.7109375" customWidth="1"/>
    <col min="7" max="7" width="16.140625" customWidth="1"/>
    <col min="8" max="16" width="15.7109375" customWidth="1"/>
  </cols>
  <sheetData>
    <row r="1" spans="1:8" ht="42" customHeight="1" x14ac:dyDescent="0.25">
      <c r="A1" s="121" t="s">
        <v>138</v>
      </c>
      <c r="B1" s="121"/>
      <c r="C1" s="121"/>
      <c r="D1" s="121"/>
      <c r="E1" s="121"/>
      <c r="F1" s="121"/>
      <c r="G1" s="121"/>
      <c r="H1" s="54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C3" s="123" t="s">
        <v>75</v>
      </c>
      <c r="D3" s="123"/>
      <c r="E3" s="123"/>
      <c r="F3" s="123"/>
      <c r="G3" s="1"/>
      <c r="H3" s="1"/>
    </row>
    <row r="4" spans="1:8" ht="30" customHeight="1" x14ac:dyDescent="0.25">
      <c r="A4" s="1"/>
      <c r="B4" s="1"/>
      <c r="C4" s="1"/>
      <c r="D4" s="1"/>
      <c r="E4" s="1"/>
      <c r="F4" s="1"/>
      <c r="G4" s="1"/>
      <c r="H4" s="1"/>
    </row>
    <row r="5" spans="1:8" ht="30" customHeight="1" x14ac:dyDescent="0.25">
      <c r="A5" s="1"/>
      <c r="B5" s="1"/>
      <c r="C5" s="1"/>
      <c r="D5" s="1"/>
      <c r="E5" s="1"/>
      <c r="F5" s="1"/>
      <c r="G5" s="1"/>
      <c r="H5" s="1"/>
    </row>
    <row r="6" spans="1:8" ht="30" customHeight="1" thickBot="1" x14ac:dyDescent="0.3">
      <c r="A6" s="244" t="s">
        <v>129</v>
      </c>
      <c r="B6" s="245"/>
      <c r="C6" s="245"/>
      <c r="D6" s="246"/>
      <c r="E6" s="237">
        <f>GR_Vorarbeiter!H9</f>
        <v>0</v>
      </c>
      <c r="F6" s="238"/>
      <c r="G6" s="1"/>
      <c r="H6" s="1"/>
    </row>
    <row r="7" spans="1:8" ht="30" customHeight="1" thickBot="1" x14ac:dyDescent="0.3">
      <c r="A7" s="231" t="s">
        <v>76</v>
      </c>
      <c r="B7" s="232"/>
      <c r="C7" s="232"/>
      <c r="D7" s="233"/>
      <c r="E7" s="229">
        <f>Grundreinigung_UG!G15</f>
        <v>0</v>
      </c>
      <c r="F7" s="230"/>
      <c r="G7" s="1"/>
      <c r="H7" s="1"/>
    </row>
    <row r="8" spans="1:8" ht="30" customHeight="1" thickBot="1" x14ac:dyDescent="0.3">
      <c r="A8" s="231" t="s">
        <v>77</v>
      </c>
      <c r="B8" s="232"/>
      <c r="C8" s="232"/>
      <c r="D8" s="233"/>
      <c r="E8" s="229">
        <f>Grundreinigung_EG!G17</f>
        <v>0</v>
      </c>
      <c r="F8" s="230"/>
      <c r="G8" s="1"/>
      <c r="H8" s="1"/>
    </row>
    <row r="9" spans="1:8" ht="30" customHeight="1" thickBot="1" x14ac:dyDescent="0.3">
      <c r="A9" s="231" t="s">
        <v>78</v>
      </c>
      <c r="B9" s="232"/>
      <c r="C9" s="232"/>
      <c r="D9" s="233"/>
      <c r="E9" s="229">
        <f>Grundreinigung_1.OG!G17</f>
        <v>0</v>
      </c>
      <c r="F9" s="230"/>
      <c r="G9" s="1"/>
      <c r="H9" s="1"/>
    </row>
    <row r="10" spans="1:8" ht="30" customHeight="1" thickBot="1" x14ac:dyDescent="0.3">
      <c r="A10" s="231" t="s">
        <v>79</v>
      </c>
      <c r="B10" s="232"/>
      <c r="C10" s="232"/>
      <c r="D10" s="233"/>
      <c r="E10" s="229">
        <f>Grundreinigung_2.OG!G18</f>
        <v>0</v>
      </c>
      <c r="F10" s="230"/>
      <c r="G10" s="1"/>
      <c r="H10" s="1"/>
    </row>
    <row r="11" spans="1:8" ht="30" customHeight="1" thickBot="1" x14ac:dyDescent="0.3">
      <c r="A11" s="231" t="s">
        <v>80</v>
      </c>
      <c r="B11" s="232"/>
      <c r="C11" s="232"/>
      <c r="D11" s="233"/>
      <c r="E11" s="229">
        <f>Grundreinigung_3.OG!G15</f>
        <v>0</v>
      </c>
      <c r="F11" s="230"/>
      <c r="G11" s="1"/>
      <c r="H11" s="1"/>
    </row>
    <row r="12" spans="1:8" ht="30" customHeight="1" thickBot="1" x14ac:dyDescent="0.3">
      <c r="A12" s="231" t="s">
        <v>130</v>
      </c>
      <c r="B12" s="232"/>
      <c r="C12" s="232"/>
      <c r="D12" s="233"/>
      <c r="E12" s="229">
        <f>Grundreinigung_4.OG!G17</f>
        <v>0</v>
      </c>
      <c r="F12" s="230"/>
      <c r="G12" s="1"/>
      <c r="H12" s="1"/>
    </row>
    <row r="13" spans="1:8" ht="30" customHeight="1" thickBot="1" x14ac:dyDescent="0.3">
      <c r="A13" s="231" t="s">
        <v>133</v>
      </c>
      <c r="B13" s="232"/>
      <c r="C13" s="232"/>
      <c r="D13" s="233"/>
      <c r="E13" s="229">
        <f>GR_Maskenatelier!G17</f>
        <v>0</v>
      </c>
      <c r="F13" s="230"/>
      <c r="G13" s="1"/>
      <c r="H13" s="1"/>
    </row>
    <row r="14" spans="1:8" ht="30" customHeight="1" thickBot="1" x14ac:dyDescent="0.3">
      <c r="A14" s="231" t="s">
        <v>81</v>
      </c>
      <c r="B14" s="232"/>
      <c r="C14" s="232"/>
      <c r="D14" s="233"/>
      <c r="E14" s="229">
        <f>GR_Stimmzimmer_Regie_Chor!$G$16+GR_Stimmzimmer_Regie_Chor!$G$31+GR_Stimmzimmer_Regie_Chor!$G$50</f>
        <v>0</v>
      </c>
      <c r="F14" s="230"/>
      <c r="G14" s="1"/>
      <c r="H14" s="1"/>
    </row>
    <row r="15" spans="1:8" ht="30" customHeight="1" thickBot="1" x14ac:dyDescent="0.3">
      <c r="A15" s="231" t="s">
        <v>131</v>
      </c>
      <c r="B15" s="232"/>
      <c r="C15" s="232"/>
      <c r="D15" s="233"/>
      <c r="E15" s="247">
        <f>GR_Restaurant!G18</f>
        <v>0</v>
      </c>
      <c r="F15" s="247"/>
      <c r="G15" s="1"/>
      <c r="H15" s="1"/>
    </row>
    <row r="16" spans="1:8" ht="30" customHeight="1" thickBot="1" x14ac:dyDescent="0.3">
      <c r="A16" s="234" t="s">
        <v>123</v>
      </c>
      <c r="B16" s="235"/>
      <c r="C16" s="235"/>
      <c r="D16" s="236"/>
      <c r="E16" s="248">
        <f>GR_Eingangsbereiche!G16</f>
        <v>0</v>
      </c>
      <c r="F16" s="248"/>
      <c r="G16" s="1"/>
      <c r="H16" s="1"/>
    </row>
    <row r="17" spans="1:8" ht="30" customHeight="1" thickBot="1" x14ac:dyDescent="0.3">
      <c r="A17" s="231" t="s">
        <v>122</v>
      </c>
      <c r="B17" s="232"/>
      <c r="C17" s="232"/>
      <c r="D17" s="233"/>
      <c r="E17" s="229">
        <f>GR_Probebühnen!G18</f>
        <v>0</v>
      </c>
      <c r="F17" s="230"/>
      <c r="G17" s="1"/>
      <c r="H17" s="1"/>
    </row>
    <row r="18" spans="1:8" ht="30" customHeight="1" thickBot="1" x14ac:dyDescent="0.3">
      <c r="A18" s="234" t="s">
        <v>103</v>
      </c>
      <c r="B18" s="235"/>
      <c r="C18" s="235"/>
      <c r="D18" s="236"/>
      <c r="E18" s="248">
        <f>GR_Arbeitsmittel!H26</f>
        <v>0</v>
      </c>
      <c r="F18" s="248"/>
      <c r="G18" s="1"/>
      <c r="H18" s="1"/>
    </row>
    <row r="19" spans="1:8" ht="61.5" customHeight="1" thickBot="1" x14ac:dyDescent="0.3">
      <c r="A19" s="241" t="s">
        <v>82</v>
      </c>
      <c r="B19" s="242"/>
      <c r="C19" s="242"/>
      <c r="D19" s="243"/>
      <c r="E19" s="239">
        <f>E6+E7+E8+E9+E10+E11+E12+E14+E15+E16+E17+E18+E13</f>
        <v>0</v>
      </c>
      <c r="F19" s="240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</sheetData>
  <sheetProtection algorithmName="SHA-512" hashValue="5kF1NIMRw9WDvjRZP0fyYtT7zsgadqHL9LWBl4qgOQ6QTZi/BAIJZF1jhnVVbbRIkoiBMrgBHt6B8S4rIEGF8g==" saltValue="2ctD8vbxdMjYC9sLwHg38w==" spinCount="100000" sheet="1" selectLockedCells="1"/>
  <mergeCells count="30">
    <mergeCell ref="E19:F19"/>
    <mergeCell ref="A19:D19"/>
    <mergeCell ref="A6:D6"/>
    <mergeCell ref="A7:D7"/>
    <mergeCell ref="A8:D8"/>
    <mergeCell ref="A9:D9"/>
    <mergeCell ref="A10:D10"/>
    <mergeCell ref="A11:D11"/>
    <mergeCell ref="E14:F14"/>
    <mergeCell ref="E15:F15"/>
    <mergeCell ref="E16:F16"/>
    <mergeCell ref="A14:D14"/>
    <mergeCell ref="A15:D15"/>
    <mergeCell ref="E9:F9"/>
    <mergeCell ref="A18:D18"/>
    <mergeCell ref="E18:F18"/>
    <mergeCell ref="A1:G1"/>
    <mergeCell ref="E10:F10"/>
    <mergeCell ref="E11:F11"/>
    <mergeCell ref="E12:F12"/>
    <mergeCell ref="E6:F6"/>
    <mergeCell ref="E7:F7"/>
    <mergeCell ref="E8:F8"/>
    <mergeCell ref="E17:F17"/>
    <mergeCell ref="A17:D17"/>
    <mergeCell ref="A16:D16"/>
    <mergeCell ref="A12:D12"/>
    <mergeCell ref="C3:F3"/>
    <mergeCell ref="A13:D13"/>
    <mergeCell ref="E13:F13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010122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5"/>
  <sheetViews>
    <sheetView view="pageLayout" zoomScaleNormal="100" workbookViewId="0">
      <selection activeCell="B6" sqref="B6"/>
    </sheetView>
  </sheetViews>
  <sheetFormatPr baseColWidth="10" defaultRowHeight="30" customHeight="1" x14ac:dyDescent="0.25"/>
  <cols>
    <col min="1" max="1" width="17.5703125" customWidth="1"/>
    <col min="2" max="2" width="9.85546875" customWidth="1"/>
    <col min="3" max="3" width="14.28515625" customWidth="1"/>
    <col min="4" max="4" width="11.7109375" customWidth="1"/>
    <col min="5" max="5" width="11.140625" customWidth="1"/>
    <col min="6" max="7" width="10.5703125" customWidth="1"/>
    <col min="8" max="8" width="16.140625" customWidth="1"/>
    <col min="9" max="9" width="19" customWidth="1"/>
    <col min="10" max="10" width="17.28515625" customWidth="1"/>
    <col min="11" max="15" width="15.7109375" customWidth="1"/>
  </cols>
  <sheetData>
    <row r="1" spans="1:10" ht="30" customHeight="1" x14ac:dyDescent="0.25">
      <c r="B1" s="123" t="s">
        <v>46</v>
      </c>
      <c r="C1" s="123"/>
      <c r="D1" s="123"/>
      <c r="E1" s="123"/>
      <c r="F1" s="123"/>
      <c r="G1" s="123"/>
      <c r="H1" s="123"/>
      <c r="I1" s="1"/>
    </row>
    <row r="2" spans="1:10" ht="30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5" spans="1:10" ht="37.5" customHeight="1" x14ac:dyDescent="0.25">
      <c r="A5" s="11" t="s">
        <v>24</v>
      </c>
      <c r="B5" s="11" t="s">
        <v>22</v>
      </c>
      <c r="C5" s="11" t="s">
        <v>25</v>
      </c>
      <c r="D5" s="11" t="s">
        <v>26</v>
      </c>
      <c r="E5" s="11" t="s">
        <v>27</v>
      </c>
      <c r="F5" s="11" t="s">
        <v>84</v>
      </c>
      <c r="G5" s="11" t="s">
        <v>104</v>
      </c>
      <c r="H5" s="11" t="s">
        <v>33</v>
      </c>
      <c r="I5" s="11" t="s">
        <v>47</v>
      </c>
    </row>
    <row r="6" spans="1:10" ht="30" customHeight="1" x14ac:dyDescent="0.25">
      <c r="A6" s="33" t="s">
        <v>29</v>
      </c>
      <c r="B6" s="64">
        <v>0</v>
      </c>
      <c r="C6" s="64">
        <v>0</v>
      </c>
      <c r="D6" s="64">
        <v>0</v>
      </c>
      <c r="E6" s="64">
        <v>0</v>
      </c>
      <c r="F6" s="32">
        <f>D6-C6-E6</f>
        <v>0</v>
      </c>
      <c r="G6" s="65">
        <v>0</v>
      </c>
      <c r="H6" s="22">
        <f>GR_Verrechnungsstundensätze!E27</f>
        <v>0</v>
      </c>
      <c r="I6" s="22">
        <f>(B6*F6*G6*H6)</f>
        <v>0</v>
      </c>
    </row>
    <row r="7" spans="1:10" ht="30" customHeight="1" x14ac:dyDescent="0.25">
      <c r="A7" s="33" t="s">
        <v>30</v>
      </c>
      <c r="B7" s="64">
        <v>0</v>
      </c>
      <c r="C7" s="64">
        <v>0</v>
      </c>
      <c r="D7" s="64">
        <v>0</v>
      </c>
      <c r="E7" s="64">
        <v>0</v>
      </c>
      <c r="F7" s="32">
        <f>D7-C7-E7</f>
        <v>0</v>
      </c>
      <c r="G7" s="65">
        <v>0</v>
      </c>
      <c r="H7" s="22">
        <f>GR_Verrechnungsstundensätze!F27</f>
        <v>0</v>
      </c>
      <c r="I7" s="22">
        <f>(B7*F7*G7*H7)</f>
        <v>0</v>
      </c>
    </row>
    <row r="8" spans="1:10" ht="30" customHeight="1" thickBot="1" x14ac:dyDescent="0.3">
      <c r="A8" s="33" t="s">
        <v>31</v>
      </c>
      <c r="B8" s="64">
        <v>0</v>
      </c>
      <c r="C8" s="64">
        <v>0</v>
      </c>
      <c r="D8" s="64">
        <v>0</v>
      </c>
      <c r="E8" s="64">
        <v>0</v>
      </c>
      <c r="F8" s="66">
        <f t="shared" ref="F8" si="0">D8-C8-E8</f>
        <v>0</v>
      </c>
      <c r="G8" s="67">
        <v>0</v>
      </c>
      <c r="H8" s="68">
        <f>GR_Verrechnungsstundensätze!G27</f>
        <v>0</v>
      </c>
      <c r="I8" s="22">
        <f t="shared" ref="I8" si="1">(B8*F8*G8*H8)</f>
        <v>0</v>
      </c>
    </row>
    <row r="9" spans="1:10" ht="30" customHeight="1" thickBot="1" x14ac:dyDescent="0.3">
      <c r="A9" s="1"/>
      <c r="B9" s="1"/>
      <c r="C9" s="1"/>
      <c r="D9" s="1"/>
      <c r="E9" s="1"/>
      <c r="F9" s="125" t="s">
        <v>45</v>
      </c>
      <c r="G9" s="126"/>
      <c r="H9" s="127">
        <f>I6+I7+I8</f>
        <v>0</v>
      </c>
      <c r="I9" s="128"/>
    </row>
    <row r="11" spans="1:10" ht="30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pans="1:10" ht="30" customHeight="1" x14ac:dyDescent="0.25">
      <c r="D12" s="51"/>
      <c r="E12" s="1"/>
      <c r="F12" s="1"/>
      <c r="G12" s="1"/>
    </row>
    <row r="13" spans="1:10" ht="30" customHeight="1" x14ac:dyDescent="0.25">
      <c r="A13" s="1"/>
    </row>
    <row r="14" spans="1:10" ht="30" customHeight="1" x14ac:dyDescent="0.25">
      <c r="A14" s="1"/>
    </row>
    <row r="15" spans="1:10" ht="30" customHeight="1" x14ac:dyDescent="0.25">
      <c r="A15" s="7"/>
    </row>
    <row r="16" spans="1:10" ht="30" customHeight="1" x14ac:dyDescent="0.25">
      <c r="A16" s="45"/>
      <c r="B16" s="45"/>
      <c r="C16" s="45"/>
      <c r="D16" s="45"/>
      <c r="E16" s="53"/>
      <c r="F16" s="53"/>
      <c r="G16" s="53"/>
      <c r="H16" s="53"/>
      <c r="I16" s="45"/>
    </row>
    <row r="17" spans="1:9" ht="30" customHeight="1" x14ac:dyDescent="0.45">
      <c r="A17" s="45"/>
      <c r="B17" s="50"/>
      <c r="C17" s="50"/>
      <c r="D17" s="50"/>
      <c r="E17" s="52"/>
      <c r="F17" s="52"/>
      <c r="G17" s="52"/>
      <c r="H17" s="52"/>
      <c r="I17" s="45"/>
    </row>
    <row r="18" spans="1:9" ht="30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</row>
    <row r="24" spans="1:9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30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30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30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30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30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30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30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30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30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30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30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30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30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30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t="30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30" customHeight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30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30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30" customHeigh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t="30" customHeigh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t="30" customHeight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ht="30" customHeight="1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t="30" customHeight="1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t="30" customHeight="1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t="30" customHeight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30" customHeight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30" customHeight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30" customHeight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30" customHeight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30" customHeight="1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30" customHeight="1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30" customHeight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30" customHeight="1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30" customHeight="1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30" customHeight="1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30" customHeight="1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t="30" customHeight="1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t="30" customHeight="1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t="30" customHeight="1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t="30" customHeight="1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t="30" customHeight="1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t="30" customHeight="1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t="30" customHeight="1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t="30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30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30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30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30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30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30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30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30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30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30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30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30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30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30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30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30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30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30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30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30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30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30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30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30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30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30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30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30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30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30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30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30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30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30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30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30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30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30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30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30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30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30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30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30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30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</row>
  </sheetData>
  <sheetProtection algorithmName="SHA-512" hashValue="HPJGV239LHQLi7fnL/L1sRufnm05ouzJu4KHdxeXmYPV4KhgfNetCtaneb1zq3lU7UWmqb5JiMIFcrnG4OmXHA==" saltValue="pSbZAzKhAEHqFya4O9nPig==" spinCount="100000" sheet="1" objects="1" scenarios="1" selectLockedCells="1"/>
  <mergeCells count="3">
    <mergeCell ref="F9:G9"/>
    <mergeCell ref="H9:I9"/>
    <mergeCell ref="B1:H1"/>
  </mergeCells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0"/>
  <sheetViews>
    <sheetView view="pageLayout" zoomScaleNormal="100" workbookViewId="0">
      <selection activeCell="B13" sqref="B13"/>
    </sheetView>
  </sheetViews>
  <sheetFormatPr baseColWidth="10" defaultRowHeight="30" customHeight="1" x14ac:dyDescent="0.25"/>
  <cols>
    <col min="1" max="1" width="14.42578125" customWidth="1"/>
    <col min="2" max="2" width="17.5703125" customWidth="1"/>
    <col min="3" max="3" width="17" customWidth="1"/>
    <col min="4" max="4" width="15.7109375" customWidth="1"/>
    <col min="5" max="5" width="17.7109375" customWidth="1"/>
    <col min="6" max="6" width="15.5703125" customWidth="1"/>
    <col min="7" max="7" width="12.42578125" customWidth="1"/>
    <col min="8" max="8" width="17.42578125" customWidth="1"/>
    <col min="9" max="16" width="15.7109375" customWidth="1"/>
  </cols>
  <sheetData>
    <row r="1" spans="1:8" ht="30" customHeight="1" x14ac:dyDescent="0.3">
      <c r="A1" s="112"/>
      <c r="B1" s="123" t="s">
        <v>53</v>
      </c>
      <c r="C1" s="123"/>
      <c r="D1" s="123"/>
      <c r="E1" s="123"/>
      <c r="F1" s="123"/>
      <c r="G1" s="12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A3" s="1"/>
      <c r="B3" s="1"/>
      <c r="C3" s="129" t="s">
        <v>21</v>
      </c>
      <c r="D3" s="130"/>
      <c r="E3" s="131" t="s">
        <v>48</v>
      </c>
      <c r="F3" s="130"/>
      <c r="G3" s="1"/>
      <c r="H3" s="1"/>
    </row>
    <row r="4" spans="1:8" ht="30" customHeight="1" thickBot="1" x14ac:dyDescent="0.3">
      <c r="A4" s="1"/>
      <c r="B4" s="1"/>
      <c r="C4" s="12"/>
      <c r="D4" s="13"/>
      <c r="E4" s="14"/>
      <c r="F4" s="13"/>
      <c r="G4" s="1"/>
      <c r="H4" s="1"/>
    </row>
    <row r="5" spans="1:8" ht="30" customHeight="1" x14ac:dyDescent="0.3">
      <c r="A5" s="1"/>
      <c r="B5" s="1"/>
      <c r="C5" s="137" t="s">
        <v>50</v>
      </c>
      <c r="D5" s="138"/>
      <c r="E5" s="139">
        <v>143</v>
      </c>
      <c r="F5" s="140"/>
      <c r="G5" s="1"/>
      <c r="H5" s="1"/>
    </row>
    <row r="6" spans="1:8" ht="30" customHeight="1" thickBot="1" x14ac:dyDescent="0.35">
      <c r="A6" s="114"/>
      <c r="B6" s="1"/>
      <c r="C6" s="141" t="s">
        <v>51</v>
      </c>
      <c r="D6" s="142"/>
      <c r="E6" s="143">
        <v>140</v>
      </c>
      <c r="F6" s="144"/>
      <c r="G6" s="1"/>
      <c r="H6" s="1"/>
    </row>
    <row r="7" spans="1:8" ht="30" customHeight="1" thickBot="1" x14ac:dyDescent="0.35">
      <c r="A7" s="1"/>
      <c r="B7" s="1"/>
      <c r="C7" s="145" t="s">
        <v>52</v>
      </c>
      <c r="D7" s="146"/>
      <c r="E7" s="147">
        <v>277</v>
      </c>
      <c r="F7" s="144"/>
      <c r="G7" s="1"/>
      <c r="H7" s="1"/>
    </row>
    <row r="8" spans="1:8" ht="30" customHeight="1" thickBot="1" x14ac:dyDescent="0.35">
      <c r="A8" s="1"/>
      <c r="B8" s="1"/>
      <c r="C8" s="133" t="s">
        <v>36</v>
      </c>
      <c r="D8" s="134"/>
      <c r="E8" s="135">
        <v>326</v>
      </c>
      <c r="F8" s="136"/>
      <c r="G8" s="1"/>
      <c r="H8" s="1"/>
    </row>
    <row r="9" spans="1:8" ht="30" customHeight="1" x14ac:dyDescent="0.25">
      <c r="A9" s="1"/>
      <c r="B9" s="1"/>
      <c r="C9" s="10"/>
      <c r="D9" s="16"/>
      <c r="E9" s="15"/>
      <c r="F9" s="16"/>
      <c r="G9" s="1"/>
      <c r="H9" s="1"/>
    </row>
    <row r="10" spans="1:8" ht="30" customHeight="1" x14ac:dyDescent="0.3">
      <c r="A10" s="1"/>
      <c r="B10" s="1"/>
      <c r="C10" s="8"/>
      <c r="D10" s="9" t="s">
        <v>23</v>
      </c>
      <c r="E10" s="148">
        <f>E5+E6+E7+E8</f>
        <v>886</v>
      </c>
      <c r="F10" s="149"/>
      <c r="G10" s="1"/>
      <c r="H10" s="1"/>
    </row>
    <row r="11" spans="1:8" ht="30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30" customHeight="1" x14ac:dyDescent="0.25">
      <c r="A12" s="11" t="s">
        <v>8</v>
      </c>
      <c r="B12" s="11" t="s">
        <v>22</v>
      </c>
      <c r="C12" s="11" t="s">
        <v>25</v>
      </c>
      <c r="D12" s="11" t="s">
        <v>26</v>
      </c>
      <c r="E12" s="11" t="s">
        <v>27</v>
      </c>
      <c r="F12" s="11" t="s">
        <v>84</v>
      </c>
      <c r="G12" s="11" t="s">
        <v>32</v>
      </c>
      <c r="H12" s="11" t="s">
        <v>33</v>
      </c>
    </row>
    <row r="13" spans="1:8" ht="30" customHeight="1" x14ac:dyDescent="0.25">
      <c r="A13" s="33" t="s">
        <v>28</v>
      </c>
      <c r="B13" s="64">
        <v>0</v>
      </c>
      <c r="C13" s="64">
        <v>0</v>
      </c>
      <c r="D13" s="64">
        <v>0</v>
      </c>
      <c r="E13" s="64">
        <v>0</v>
      </c>
      <c r="F13" s="32">
        <f>D13-C13-E13</f>
        <v>0</v>
      </c>
      <c r="G13" s="65">
        <v>0</v>
      </c>
      <c r="H13" s="22">
        <f>GR_Verrechnungsstundensätze!D27</f>
        <v>0</v>
      </c>
    </row>
    <row r="14" spans="1:8" ht="30" customHeight="1" thickBot="1" x14ac:dyDescent="0.3">
      <c r="A14" s="1"/>
      <c r="B14" s="1"/>
      <c r="H14" s="1"/>
    </row>
    <row r="15" spans="1:8" ht="30" customHeight="1" thickBot="1" x14ac:dyDescent="0.3">
      <c r="A15" s="1"/>
      <c r="B15" s="1"/>
      <c r="C15" s="1"/>
      <c r="D15" s="125" t="s">
        <v>49</v>
      </c>
      <c r="E15" s="126"/>
      <c r="F15" s="132"/>
      <c r="G15" s="127">
        <f>B13*F13*G13*H13</f>
        <v>0</v>
      </c>
      <c r="H15" s="128"/>
    </row>
    <row r="16" spans="1:8" ht="30" customHeight="1" x14ac:dyDescent="0.35">
      <c r="A16" s="1"/>
      <c r="B16" s="1"/>
      <c r="C16" s="1"/>
      <c r="D16" s="1"/>
      <c r="E16" s="1"/>
      <c r="F16" s="19"/>
      <c r="G16" s="19"/>
      <c r="H16" s="1"/>
    </row>
    <row r="17" spans="1:8" ht="30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30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30" customHeight="1" x14ac:dyDescent="0.25">
      <c r="A19" s="1"/>
      <c r="B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48.75" customHeight="1" x14ac:dyDescent="0.25">
      <c r="A23" s="1"/>
      <c r="B23" s="1"/>
      <c r="H23" s="1"/>
    </row>
    <row r="24" spans="1:8" ht="30" customHeight="1" x14ac:dyDescent="0.25">
      <c r="A24" s="1"/>
      <c r="B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30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30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30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30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30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30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30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30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30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30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30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30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30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30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30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30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30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30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30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30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30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30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30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30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30" customHeight="1" x14ac:dyDescent="0.25">
      <c r="A170" s="1"/>
      <c r="B170" s="1"/>
      <c r="C170" s="1"/>
      <c r="D170" s="1"/>
      <c r="E170" s="1"/>
      <c r="F170" s="1"/>
      <c r="G170" s="1"/>
      <c r="H170" s="1"/>
    </row>
  </sheetData>
  <sheetProtection algorithmName="SHA-512" hashValue="tS6Hb1BV+YlddodN9zw1Swlw3sT8waoTIeKDqOyPDitLmeaHU+7rg34ahZ5koZdUW1CGghlpXIpfQPcQrvWjng==" saltValue="10rxLpTEuSHESLVhU8KgOA==" spinCount="100000" sheet="1" objects="1" scenarios="1" selectLockedCells="1"/>
  <mergeCells count="14">
    <mergeCell ref="B1:G1"/>
    <mergeCell ref="C3:D3"/>
    <mergeCell ref="E3:F3"/>
    <mergeCell ref="G15:H15"/>
    <mergeCell ref="D15:F15"/>
    <mergeCell ref="C8:D8"/>
    <mergeCell ref="E8:F8"/>
    <mergeCell ref="C5:D5"/>
    <mergeCell ref="E5:F5"/>
    <mergeCell ref="C6:D6"/>
    <mergeCell ref="E6:F6"/>
    <mergeCell ref="C7:D7"/>
    <mergeCell ref="E7:F7"/>
    <mergeCell ref="E10:F10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5"/>
  <sheetViews>
    <sheetView view="pageLayout" zoomScaleNormal="100" workbookViewId="0">
      <selection activeCell="B15" sqref="B15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6.5703125" customWidth="1"/>
    <col min="9" max="16" width="15.7109375" customWidth="1"/>
  </cols>
  <sheetData>
    <row r="1" spans="1:8" ht="30" customHeight="1" x14ac:dyDescent="0.3">
      <c r="A1" s="112"/>
      <c r="B1" s="123" t="s">
        <v>55</v>
      </c>
      <c r="C1" s="123"/>
      <c r="D1" s="123"/>
      <c r="E1" s="123"/>
      <c r="F1" s="123"/>
      <c r="G1" s="12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A3" s="1"/>
      <c r="B3" s="1"/>
      <c r="C3" s="129" t="s">
        <v>21</v>
      </c>
      <c r="D3" s="130"/>
      <c r="E3" s="129" t="s">
        <v>48</v>
      </c>
      <c r="F3" s="130"/>
      <c r="G3" s="1"/>
      <c r="H3" s="1"/>
    </row>
    <row r="4" spans="1:8" ht="30" customHeight="1" thickBot="1" x14ac:dyDescent="0.3">
      <c r="A4" s="1"/>
      <c r="B4" s="1"/>
      <c r="C4" s="12"/>
      <c r="D4" s="13"/>
      <c r="E4" s="14"/>
      <c r="F4" s="13"/>
      <c r="G4" s="1"/>
      <c r="H4" s="1"/>
    </row>
    <row r="5" spans="1:8" ht="30" customHeight="1" x14ac:dyDescent="0.3">
      <c r="A5" s="1"/>
      <c r="B5" s="1"/>
      <c r="C5" s="151" t="s">
        <v>50</v>
      </c>
      <c r="D5" s="152"/>
      <c r="E5" s="153">
        <v>254</v>
      </c>
      <c r="F5" s="140"/>
      <c r="G5" s="1"/>
      <c r="H5" s="1"/>
    </row>
    <row r="6" spans="1:8" ht="30" customHeight="1" thickBot="1" x14ac:dyDescent="0.35">
      <c r="A6" s="114"/>
      <c r="B6" s="1"/>
      <c r="C6" s="154" t="s">
        <v>57</v>
      </c>
      <c r="D6" s="155"/>
      <c r="E6" s="143">
        <v>65</v>
      </c>
      <c r="F6" s="144"/>
      <c r="G6" s="1"/>
      <c r="H6" s="1"/>
    </row>
    <row r="7" spans="1:8" ht="30" customHeight="1" thickBot="1" x14ac:dyDescent="0.35">
      <c r="A7" s="1"/>
      <c r="B7" s="1"/>
      <c r="C7" s="133" t="s">
        <v>36</v>
      </c>
      <c r="D7" s="134"/>
      <c r="E7" s="150">
        <v>350</v>
      </c>
      <c r="F7" s="136"/>
      <c r="G7" s="1"/>
      <c r="H7" s="1"/>
    </row>
    <row r="8" spans="1:8" ht="30" customHeight="1" x14ac:dyDescent="0.3">
      <c r="A8" s="1"/>
      <c r="B8" s="1"/>
      <c r="C8" s="161" t="s">
        <v>34</v>
      </c>
      <c r="D8" s="162"/>
      <c r="E8" s="163">
        <v>126</v>
      </c>
      <c r="F8" s="164"/>
      <c r="G8" s="104"/>
      <c r="H8" s="54"/>
    </row>
    <row r="9" spans="1:8" ht="47.25" customHeight="1" thickBot="1" x14ac:dyDescent="0.35">
      <c r="A9" s="1"/>
      <c r="B9" s="1"/>
      <c r="C9" s="165" t="s">
        <v>56</v>
      </c>
      <c r="D9" s="166"/>
      <c r="E9" s="167">
        <v>367</v>
      </c>
      <c r="F9" s="168"/>
      <c r="G9" s="105"/>
      <c r="H9" s="54"/>
    </row>
    <row r="10" spans="1:8" ht="30" customHeight="1" x14ac:dyDescent="0.3">
      <c r="A10" s="1"/>
      <c r="B10" s="1"/>
      <c r="C10" s="169" t="s">
        <v>54</v>
      </c>
      <c r="D10" s="170"/>
      <c r="E10" s="153">
        <v>1422</v>
      </c>
      <c r="F10" s="140"/>
      <c r="G10" s="105"/>
      <c r="H10" s="54"/>
    </row>
    <row r="11" spans="1:8" ht="30" customHeight="1" x14ac:dyDescent="0.25">
      <c r="A11" s="1"/>
      <c r="B11" s="1"/>
      <c r="C11" s="158"/>
      <c r="D11" s="159"/>
      <c r="E11" s="158"/>
      <c r="F11" s="160"/>
      <c r="G11" s="1"/>
      <c r="H11" s="1"/>
    </row>
    <row r="12" spans="1:8" ht="30" customHeight="1" x14ac:dyDescent="0.3">
      <c r="A12" s="1"/>
      <c r="B12" s="1"/>
      <c r="C12" s="20"/>
      <c r="D12" s="21" t="s">
        <v>23</v>
      </c>
      <c r="E12" s="156">
        <f>E5+E6+E7+E8+E9+E10</f>
        <v>2584</v>
      </c>
      <c r="F12" s="157"/>
      <c r="G12" s="1"/>
      <c r="H12" s="1"/>
    </row>
    <row r="13" spans="1:8" ht="30" customHeight="1" x14ac:dyDescent="0.25">
      <c r="A13" s="2"/>
      <c r="B13" s="2"/>
      <c r="C13" s="2"/>
      <c r="D13" s="2"/>
      <c r="E13" s="2"/>
      <c r="F13" s="2"/>
      <c r="G13" s="2"/>
      <c r="H13" s="2"/>
    </row>
    <row r="14" spans="1:8" ht="30" customHeight="1" x14ac:dyDescent="0.25">
      <c r="A14" s="11" t="s">
        <v>24</v>
      </c>
      <c r="B14" s="11" t="s">
        <v>22</v>
      </c>
      <c r="C14" s="11" t="s">
        <v>25</v>
      </c>
      <c r="D14" s="11" t="s">
        <v>26</v>
      </c>
      <c r="E14" s="11" t="s">
        <v>27</v>
      </c>
      <c r="F14" s="11" t="s">
        <v>84</v>
      </c>
      <c r="G14" s="11" t="s">
        <v>32</v>
      </c>
      <c r="H14" s="11" t="s">
        <v>33</v>
      </c>
    </row>
    <row r="15" spans="1:8" ht="30" customHeight="1" x14ac:dyDescent="0.25">
      <c r="A15" s="33" t="s">
        <v>28</v>
      </c>
      <c r="B15" s="64">
        <v>0</v>
      </c>
      <c r="C15" s="64">
        <v>0</v>
      </c>
      <c r="D15" s="64">
        <v>0</v>
      </c>
      <c r="E15" s="64">
        <v>0</v>
      </c>
      <c r="F15" s="32">
        <f>D15-C15-E15</f>
        <v>0</v>
      </c>
      <c r="G15" s="65">
        <v>0</v>
      </c>
      <c r="H15" s="22">
        <f>GR_Verrechnungsstundensätze!D27</f>
        <v>0</v>
      </c>
    </row>
    <row r="16" spans="1:8" ht="30" customHeight="1" thickBot="1" x14ac:dyDescent="0.3">
      <c r="A16" s="1"/>
      <c r="B16" s="1"/>
      <c r="H16" s="1"/>
    </row>
    <row r="17" spans="1:8" ht="30" customHeight="1" thickBot="1" x14ac:dyDescent="0.3">
      <c r="A17" s="1"/>
      <c r="B17" s="1"/>
      <c r="C17" s="1"/>
      <c r="D17" s="125" t="s">
        <v>61</v>
      </c>
      <c r="E17" s="126"/>
      <c r="F17" s="132"/>
      <c r="G17" s="127">
        <f>B15*F15*G15*H15</f>
        <v>0</v>
      </c>
      <c r="H17" s="128"/>
    </row>
    <row r="18" spans="1:8" ht="30" customHeight="1" x14ac:dyDescent="0.25">
      <c r="B18" s="2"/>
      <c r="C18" s="2"/>
      <c r="D18" s="2"/>
      <c r="E18" s="1"/>
      <c r="F18" s="1"/>
      <c r="G18" s="1"/>
    </row>
    <row r="19" spans="1:8" ht="30" customHeight="1" x14ac:dyDescent="0.25">
      <c r="A19" s="1"/>
      <c r="B19" s="70"/>
      <c r="C19" s="1"/>
      <c r="D19" s="1"/>
      <c r="E19" s="71"/>
      <c r="F19" s="71"/>
      <c r="G19" s="71"/>
      <c r="H19" s="1"/>
    </row>
    <row r="20" spans="1:8" ht="30" customHeight="1" x14ac:dyDescent="0.25">
      <c r="A20" s="1"/>
      <c r="B20" s="69"/>
      <c r="C20" s="69"/>
      <c r="D20" s="69"/>
      <c r="E20" s="72"/>
      <c r="F20" s="72"/>
      <c r="G20" s="72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</sheetData>
  <sheetProtection algorithmName="SHA-512" hashValue="tI7BNGz6vRC1W2RSLycTo1KiF8N5LFnATbgLRlzA25NX1o1EWjVaG1mEYXpxmP3210m9/i+TBGJz9rmCR6u5OQ==" saltValue="6Up20gbRE45QXfZvk2hv1Q==" spinCount="100000" sheet="1" objects="1" scenarios="1" selectLockedCells="1"/>
  <mergeCells count="20">
    <mergeCell ref="C8:D8"/>
    <mergeCell ref="E8:F8"/>
    <mergeCell ref="C9:D9"/>
    <mergeCell ref="E9:F9"/>
    <mergeCell ref="C10:D10"/>
    <mergeCell ref="E10:F10"/>
    <mergeCell ref="E12:F12"/>
    <mergeCell ref="D17:F17"/>
    <mergeCell ref="G17:H17"/>
    <mergeCell ref="C11:D11"/>
    <mergeCell ref="E11:F11"/>
    <mergeCell ref="B1:G1"/>
    <mergeCell ref="C3:D3"/>
    <mergeCell ref="E3:F3"/>
    <mergeCell ref="C7:D7"/>
    <mergeCell ref="E7:F7"/>
    <mergeCell ref="C5:D5"/>
    <mergeCell ref="E5:F5"/>
    <mergeCell ref="C6:D6"/>
    <mergeCell ref="E6:F6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8"/>
  <sheetViews>
    <sheetView view="pageLayout" zoomScaleNormal="100" workbookViewId="0">
      <selection activeCell="B15" sqref="B15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7.28515625" customWidth="1"/>
    <col min="9" max="16" width="15.7109375" customWidth="1"/>
  </cols>
  <sheetData>
    <row r="1" spans="1:8" ht="30" customHeight="1" x14ac:dyDescent="0.3">
      <c r="A1" s="112"/>
      <c r="B1" s="123" t="s">
        <v>58</v>
      </c>
      <c r="C1" s="123"/>
      <c r="D1" s="123"/>
      <c r="E1" s="123"/>
      <c r="F1" s="123"/>
      <c r="G1" s="12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customHeight="1" x14ac:dyDescent="0.25">
      <c r="A3" s="1"/>
      <c r="B3" s="1"/>
      <c r="C3" s="129" t="s">
        <v>21</v>
      </c>
      <c r="D3" s="130"/>
      <c r="E3" s="129" t="s">
        <v>48</v>
      </c>
      <c r="F3" s="130"/>
      <c r="G3" s="1"/>
      <c r="H3" s="1"/>
    </row>
    <row r="4" spans="1:8" ht="30" customHeight="1" thickBot="1" x14ac:dyDescent="0.3">
      <c r="A4" s="1"/>
      <c r="B4" s="1"/>
      <c r="C4" s="12"/>
      <c r="D4" s="13"/>
      <c r="E4" s="14"/>
      <c r="F4" s="13"/>
      <c r="G4" s="1"/>
      <c r="H4" s="1"/>
    </row>
    <row r="5" spans="1:8" ht="30" customHeight="1" x14ac:dyDescent="0.3">
      <c r="A5" s="1"/>
      <c r="B5" s="1"/>
      <c r="C5" s="175" t="s">
        <v>50</v>
      </c>
      <c r="D5" s="176"/>
      <c r="E5" s="153">
        <v>24</v>
      </c>
      <c r="F5" s="140"/>
      <c r="G5" s="1"/>
      <c r="H5" s="1"/>
    </row>
    <row r="6" spans="1:8" ht="30" customHeight="1" thickBot="1" x14ac:dyDescent="0.35">
      <c r="A6" s="114"/>
      <c r="B6" s="1"/>
      <c r="C6" s="145" t="s">
        <v>57</v>
      </c>
      <c r="D6" s="146"/>
      <c r="E6" s="143">
        <v>39</v>
      </c>
      <c r="F6" s="144"/>
      <c r="G6" s="1"/>
      <c r="H6" s="1"/>
    </row>
    <row r="7" spans="1:8" ht="30" customHeight="1" thickBot="1" x14ac:dyDescent="0.35">
      <c r="A7" s="1"/>
      <c r="B7" s="1"/>
      <c r="C7" s="171" t="s">
        <v>36</v>
      </c>
      <c r="D7" s="172"/>
      <c r="E7" s="173">
        <v>298</v>
      </c>
      <c r="F7" s="174"/>
      <c r="G7" s="1"/>
      <c r="H7" s="1"/>
    </row>
    <row r="8" spans="1:8" ht="33.75" customHeight="1" thickBot="1" x14ac:dyDescent="0.35">
      <c r="A8" s="1"/>
      <c r="B8" s="1"/>
      <c r="C8" s="178" t="s">
        <v>59</v>
      </c>
      <c r="D8" s="179"/>
      <c r="E8" s="135">
        <v>254</v>
      </c>
      <c r="F8" s="136"/>
      <c r="G8" s="1"/>
      <c r="H8" s="1"/>
    </row>
    <row r="9" spans="1:8" ht="33.75" customHeight="1" thickBot="1" x14ac:dyDescent="0.35">
      <c r="A9" s="1"/>
      <c r="B9" s="1"/>
      <c r="C9" s="180" t="s">
        <v>105</v>
      </c>
      <c r="D9" s="181"/>
      <c r="E9" s="135">
        <v>112</v>
      </c>
      <c r="F9" s="136"/>
      <c r="G9" s="1"/>
      <c r="H9" s="1"/>
    </row>
    <row r="10" spans="1:8" ht="33.75" customHeight="1" thickBot="1" x14ac:dyDescent="0.35">
      <c r="A10" s="1"/>
      <c r="B10" s="1"/>
      <c r="C10" s="182" t="s">
        <v>113</v>
      </c>
      <c r="D10" s="183"/>
      <c r="E10" s="135">
        <v>12</v>
      </c>
      <c r="F10" s="136"/>
      <c r="G10" s="1"/>
      <c r="H10" s="1"/>
    </row>
    <row r="11" spans="1:8" ht="33.75" customHeight="1" x14ac:dyDescent="0.25">
      <c r="A11" s="1"/>
      <c r="B11" s="1"/>
      <c r="C11" s="23"/>
      <c r="D11" s="24"/>
      <c r="E11" s="23"/>
      <c r="F11" s="24"/>
      <c r="G11" s="1"/>
      <c r="H11" s="1"/>
    </row>
    <row r="12" spans="1:8" ht="30" customHeight="1" x14ac:dyDescent="0.3">
      <c r="A12" s="1"/>
      <c r="B12" s="1"/>
      <c r="C12" s="8"/>
      <c r="D12" s="9" t="s">
        <v>23</v>
      </c>
      <c r="E12" s="177">
        <f>E5+E6+E7+E8+E9</f>
        <v>727</v>
      </c>
      <c r="F12" s="156"/>
      <c r="G12" s="1"/>
      <c r="H12" s="1"/>
    </row>
    <row r="13" spans="1:8" ht="30" customHeight="1" x14ac:dyDescent="0.25">
      <c r="A13" s="1"/>
      <c r="B13" s="1"/>
      <c r="G13" s="1"/>
      <c r="H13" s="1"/>
    </row>
    <row r="14" spans="1:8" ht="30" customHeight="1" x14ac:dyDescent="0.25">
      <c r="A14" s="11" t="s">
        <v>24</v>
      </c>
      <c r="B14" s="11" t="s">
        <v>22</v>
      </c>
      <c r="C14" s="11" t="s">
        <v>25</v>
      </c>
      <c r="D14" s="11" t="s">
        <v>26</v>
      </c>
      <c r="E14" s="11" t="s">
        <v>27</v>
      </c>
      <c r="F14" s="11" t="s">
        <v>84</v>
      </c>
      <c r="G14" s="11" t="s">
        <v>32</v>
      </c>
      <c r="H14" s="11" t="s">
        <v>33</v>
      </c>
    </row>
    <row r="15" spans="1:8" ht="30" customHeight="1" x14ac:dyDescent="0.25">
      <c r="A15" s="33" t="s">
        <v>28</v>
      </c>
      <c r="B15" s="64">
        <v>0</v>
      </c>
      <c r="C15" s="64">
        <v>0</v>
      </c>
      <c r="D15" s="64">
        <v>0</v>
      </c>
      <c r="E15" s="64">
        <v>0</v>
      </c>
      <c r="F15" s="32">
        <f>D15-C15-E15</f>
        <v>0</v>
      </c>
      <c r="G15" s="65">
        <v>0</v>
      </c>
      <c r="H15" s="22">
        <f>GR_Verrechnungsstundensätze!D27</f>
        <v>0</v>
      </c>
    </row>
    <row r="16" spans="1:8" ht="30" customHeight="1" thickBot="1" x14ac:dyDescent="0.3">
      <c r="A16" s="1"/>
      <c r="B16" s="1"/>
      <c r="H16" s="1"/>
    </row>
    <row r="17" spans="1:8" ht="30" customHeight="1" thickBot="1" x14ac:dyDescent="0.3">
      <c r="A17" s="1"/>
      <c r="B17" s="1"/>
      <c r="C17" s="1"/>
      <c r="D17" s="125" t="s">
        <v>60</v>
      </c>
      <c r="E17" s="126"/>
      <c r="F17" s="132"/>
      <c r="G17" s="127">
        <f>B15*F15*G15*H15</f>
        <v>0</v>
      </c>
      <c r="H17" s="128"/>
    </row>
    <row r="31" spans="1:8" ht="30" customHeight="1" x14ac:dyDescent="0.25">
      <c r="H31" s="1"/>
    </row>
    <row r="32" spans="1:8" ht="30" customHeight="1" x14ac:dyDescent="0.25">
      <c r="H32" s="1"/>
    </row>
    <row r="33" spans="1:8" ht="30" customHeight="1" x14ac:dyDescent="0.25">
      <c r="H33" s="1"/>
    </row>
    <row r="34" spans="1:8" ht="30" customHeight="1" x14ac:dyDescent="0.25"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30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30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30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30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30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30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30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30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30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30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30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30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30" customHeight="1" x14ac:dyDescent="0.25">
      <c r="A158" s="1"/>
      <c r="B158" s="1"/>
      <c r="C158" s="1"/>
      <c r="D158" s="1"/>
      <c r="E158" s="1"/>
      <c r="F158" s="1"/>
      <c r="G158" s="1"/>
      <c r="H158" s="1"/>
    </row>
  </sheetData>
  <sheetProtection algorithmName="SHA-512" hashValue="zaSkuy+Veut7CBNK141aWugqw1EfN2ORsVphDDwoBkNxn6wmJljpZh2W3MBCXT48gDFrn8+KCrHuwglMbfpatw==" saltValue="YTizzBkHZiFJiU8kBcpO1g==" spinCount="100000" sheet="1" objects="1" scenarios="1" selectLockedCells="1"/>
  <mergeCells count="18">
    <mergeCell ref="E12:F12"/>
    <mergeCell ref="D17:F17"/>
    <mergeCell ref="G17:H17"/>
    <mergeCell ref="C8:D8"/>
    <mergeCell ref="E8:F8"/>
    <mergeCell ref="C9:D9"/>
    <mergeCell ref="E9:F9"/>
    <mergeCell ref="C10:D10"/>
    <mergeCell ref="E10:F10"/>
    <mergeCell ref="C6:D6"/>
    <mergeCell ref="E6:F6"/>
    <mergeCell ref="C7:D7"/>
    <mergeCell ref="E7:F7"/>
    <mergeCell ref="B1:G1"/>
    <mergeCell ref="C3:D3"/>
    <mergeCell ref="E3:F3"/>
    <mergeCell ref="C5:D5"/>
    <mergeCell ref="E5:F5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8"/>
  <sheetViews>
    <sheetView view="pageLayout" topLeftCell="A2" zoomScale="120" zoomScaleNormal="100" zoomScalePageLayoutView="120" workbookViewId="0">
      <selection activeCell="B16" sqref="B16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7" customWidth="1"/>
    <col min="9" max="16" width="15.7109375" customWidth="1"/>
  </cols>
  <sheetData>
    <row r="1" spans="1:8" ht="30" customHeight="1" x14ac:dyDescent="0.3">
      <c r="A1" s="112"/>
      <c r="B1" s="123" t="s">
        <v>63</v>
      </c>
      <c r="C1" s="123"/>
      <c r="D1" s="123"/>
      <c r="E1" s="123"/>
      <c r="F1" s="123"/>
      <c r="G1" s="123"/>
      <c r="H1" s="1"/>
    </row>
    <row r="2" spans="1:8" ht="30" customHeight="1" x14ac:dyDescent="0.25">
      <c r="A2" s="1"/>
      <c r="B2" s="1"/>
      <c r="C2" s="1"/>
      <c r="D2" s="1"/>
      <c r="E2" s="1"/>
      <c r="F2" s="1"/>
      <c r="G2" s="1"/>
      <c r="H2" s="1"/>
    </row>
    <row r="4" spans="1:8" ht="30" customHeight="1" x14ac:dyDescent="0.25">
      <c r="A4" s="1"/>
      <c r="B4" s="1"/>
      <c r="C4" s="129" t="s">
        <v>21</v>
      </c>
      <c r="D4" s="130"/>
      <c r="E4" s="129" t="s">
        <v>48</v>
      </c>
      <c r="F4" s="130"/>
      <c r="G4" s="1"/>
      <c r="H4" s="1"/>
    </row>
    <row r="5" spans="1:8" ht="30" customHeight="1" thickBot="1" x14ac:dyDescent="0.3">
      <c r="A5" s="1"/>
      <c r="B5" s="1"/>
      <c r="C5" s="12"/>
      <c r="D5" s="13"/>
      <c r="E5" s="14"/>
      <c r="F5" s="13"/>
      <c r="G5" s="1"/>
      <c r="H5" s="1"/>
    </row>
    <row r="6" spans="1:8" ht="30" customHeight="1" x14ac:dyDescent="0.3">
      <c r="A6" s="114"/>
      <c r="B6" s="1"/>
      <c r="C6" s="175" t="s">
        <v>50</v>
      </c>
      <c r="D6" s="176"/>
      <c r="E6" s="153">
        <v>336</v>
      </c>
      <c r="F6" s="140"/>
      <c r="G6" s="1"/>
      <c r="H6" s="1"/>
    </row>
    <row r="7" spans="1:8" ht="30" customHeight="1" thickBot="1" x14ac:dyDescent="0.35">
      <c r="A7" s="1"/>
      <c r="B7" s="1"/>
      <c r="C7" s="145" t="s">
        <v>57</v>
      </c>
      <c r="D7" s="146"/>
      <c r="E7" s="143">
        <v>115</v>
      </c>
      <c r="F7" s="144"/>
      <c r="G7" s="1"/>
      <c r="H7" s="1"/>
    </row>
    <row r="8" spans="1:8" ht="30" customHeight="1" thickBot="1" x14ac:dyDescent="0.35">
      <c r="A8" s="1"/>
      <c r="B8" s="1"/>
      <c r="C8" s="133" t="s">
        <v>36</v>
      </c>
      <c r="D8" s="184"/>
      <c r="E8" s="173">
        <v>427</v>
      </c>
      <c r="F8" s="174"/>
      <c r="G8" s="1"/>
      <c r="H8" s="1"/>
    </row>
    <row r="9" spans="1:8" ht="30" customHeight="1" thickBot="1" x14ac:dyDescent="0.35">
      <c r="A9" s="1"/>
      <c r="B9" s="1"/>
      <c r="C9" s="178" t="s">
        <v>59</v>
      </c>
      <c r="D9" s="179"/>
      <c r="E9" s="135">
        <v>338</v>
      </c>
      <c r="F9" s="136"/>
      <c r="G9" s="1"/>
      <c r="H9" s="1"/>
    </row>
    <row r="10" spans="1:8" ht="30" customHeight="1" thickBot="1" x14ac:dyDescent="0.35">
      <c r="A10" s="1"/>
      <c r="B10" s="1"/>
      <c r="C10" s="185" t="s">
        <v>105</v>
      </c>
      <c r="D10" s="186"/>
      <c r="E10" s="135">
        <v>485</v>
      </c>
      <c r="F10" s="136"/>
      <c r="G10" s="1"/>
      <c r="H10" s="1"/>
    </row>
    <row r="11" spans="1:8" ht="30" customHeight="1" thickBot="1" x14ac:dyDescent="0.35">
      <c r="A11" s="1"/>
      <c r="B11" s="1"/>
      <c r="C11" s="182" t="s">
        <v>114</v>
      </c>
      <c r="D11" s="183"/>
      <c r="E11" s="187">
        <v>12</v>
      </c>
      <c r="F11" s="188"/>
      <c r="G11" s="1"/>
      <c r="H11" s="1"/>
    </row>
    <row r="12" spans="1:8" ht="30" customHeight="1" x14ac:dyDescent="0.25">
      <c r="A12" s="1"/>
      <c r="B12" s="1"/>
      <c r="C12" s="23"/>
      <c r="D12" s="24"/>
      <c r="E12" s="23"/>
      <c r="F12" s="24"/>
      <c r="G12" s="1"/>
      <c r="H12" s="1"/>
    </row>
    <row r="13" spans="1:8" ht="30" customHeight="1" x14ac:dyDescent="0.3">
      <c r="A13" s="1"/>
      <c r="B13" s="1"/>
      <c r="C13" s="8"/>
      <c r="D13" s="9" t="s">
        <v>23</v>
      </c>
      <c r="E13" s="177">
        <f>E6+E7+E8+E9+E10</f>
        <v>1701</v>
      </c>
      <c r="F13" s="156"/>
      <c r="G13" s="1"/>
      <c r="H13" s="1"/>
    </row>
    <row r="14" spans="1:8" ht="30" customHeight="1" x14ac:dyDescent="0.25">
      <c r="A14" s="1"/>
      <c r="B14" s="1"/>
      <c r="G14" s="1"/>
      <c r="H14" s="1"/>
    </row>
    <row r="15" spans="1:8" ht="30" customHeight="1" x14ac:dyDescent="0.25">
      <c r="A15" s="11" t="s">
        <v>24</v>
      </c>
      <c r="B15" s="11" t="s">
        <v>22</v>
      </c>
      <c r="C15" s="11" t="s">
        <v>25</v>
      </c>
      <c r="D15" s="11" t="s">
        <v>26</v>
      </c>
      <c r="E15" s="11" t="s">
        <v>27</v>
      </c>
      <c r="F15" s="11" t="s">
        <v>84</v>
      </c>
      <c r="G15" s="11" t="s">
        <v>32</v>
      </c>
      <c r="H15" s="11" t="s">
        <v>33</v>
      </c>
    </row>
    <row r="16" spans="1:8" ht="30" customHeight="1" x14ac:dyDescent="0.25">
      <c r="A16" s="33" t="s">
        <v>28</v>
      </c>
      <c r="B16" s="64">
        <v>0</v>
      </c>
      <c r="C16" s="64">
        <v>0</v>
      </c>
      <c r="D16" s="64">
        <v>0</v>
      </c>
      <c r="E16" s="64">
        <v>0</v>
      </c>
      <c r="F16" s="32">
        <f>D16-C16-E16</f>
        <v>0</v>
      </c>
      <c r="G16" s="65">
        <v>0</v>
      </c>
      <c r="H16" s="22">
        <f>GR_Verrechnungsstundensätze!D27</f>
        <v>0</v>
      </c>
    </row>
    <row r="17" spans="1:8" ht="30" customHeight="1" thickBot="1" x14ac:dyDescent="0.3">
      <c r="A17" s="1"/>
      <c r="B17" s="1"/>
      <c r="H17" s="1"/>
    </row>
    <row r="18" spans="1:8" ht="30" customHeight="1" thickBot="1" x14ac:dyDescent="0.3">
      <c r="A18" s="1"/>
      <c r="B18" s="1"/>
      <c r="C18" s="1"/>
      <c r="D18" s="125" t="s">
        <v>62</v>
      </c>
      <c r="E18" s="126"/>
      <c r="F18" s="132"/>
      <c r="G18" s="127">
        <f>B16*F16*G16*H16</f>
        <v>0</v>
      </c>
      <c r="H18" s="128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3">
      <c r="A20" s="1"/>
      <c r="B20" s="1"/>
      <c r="C20" s="1"/>
      <c r="D20" s="1"/>
      <c r="E20" s="18"/>
      <c r="F20" s="18"/>
      <c r="G20" s="1"/>
      <c r="H20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30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30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30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30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30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30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30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30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30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30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30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30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30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30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30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30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30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30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30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30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30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30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30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30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30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30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30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30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30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30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30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30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30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30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30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30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30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30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30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30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30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30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30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30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30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30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30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30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30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30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30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30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30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30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30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30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30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30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30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30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30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30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30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30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30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30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30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30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30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30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30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30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30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30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30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30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30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30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30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30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30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30" customHeight="1" x14ac:dyDescent="0.25">
      <c r="A148" s="1"/>
      <c r="B148" s="1"/>
      <c r="C148" s="1"/>
      <c r="D148" s="1"/>
      <c r="E148" s="1"/>
      <c r="F148" s="1"/>
      <c r="G148" s="1"/>
      <c r="H148" s="1"/>
    </row>
  </sheetData>
  <sheetProtection algorithmName="SHA-512" hashValue="VO//XHVmKgYbgR/qaDVdktVi8UNsiP4sm724uSZe78fYUAK4znnIO3ukU+TSEAJfQs6xp5oMVN3PwrW5xuDJuw==" saltValue="Ab2UvNAS/D/5DVxwC993fA==" spinCount="100000" sheet="1" objects="1" scenarios="1" selectLockedCells="1"/>
  <mergeCells count="18">
    <mergeCell ref="B1:G1"/>
    <mergeCell ref="C6:D6"/>
    <mergeCell ref="E6:F6"/>
    <mergeCell ref="C4:D4"/>
    <mergeCell ref="E4:F4"/>
    <mergeCell ref="D18:F18"/>
    <mergeCell ref="G18:H18"/>
    <mergeCell ref="C7:D7"/>
    <mergeCell ref="E7:F7"/>
    <mergeCell ref="C8:D8"/>
    <mergeCell ref="E8:F8"/>
    <mergeCell ref="E13:F13"/>
    <mergeCell ref="C9:D9"/>
    <mergeCell ref="E9:F9"/>
    <mergeCell ref="C10:D10"/>
    <mergeCell ref="E10:F10"/>
    <mergeCell ref="C11:D11"/>
    <mergeCell ref="E11:F11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view="pageLayout" zoomScale="90" zoomScaleNormal="100" zoomScalePageLayoutView="90" workbookViewId="0">
      <selection activeCell="B13" sqref="B13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7.7109375" customWidth="1"/>
    <col min="9" max="16" width="15.7109375" customWidth="1"/>
  </cols>
  <sheetData>
    <row r="1" spans="1:8" ht="30" customHeight="1" x14ac:dyDescent="0.3">
      <c r="A1" s="112"/>
      <c r="B1" s="123" t="s">
        <v>64</v>
      </c>
      <c r="C1" s="123"/>
      <c r="D1" s="123"/>
      <c r="E1" s="123"/>
      <c r="F1" s="123"/>
      <c r="G1" s="123"/>
      <c r="H1" s="1"/>
    </row>
    <row r="3" spans="1:8" ht="30" customHeight="1" x14ac:dyDescent="0.25">
      <c r="A3" s="1"/>
      <c r="B3" s="1"/>
      <c r="C3" s="129" t="s">
        <v>21</v>
      </c>
      <c r="D3" s="130"/>
      <c r="E3" s="129" t="s">
        <v>48</v>
      </c>
      <c r="F3" s="130"/>
      <c r="G3" s="1"/>
      <c r="H3" s="1"/>
    </row>
    <row r="4" spans="1:8" ht="30" customHeight="1" thickBot="1" x14ac:dyDescent="0.3">
      <c r="A4" s="1"/>
      <c r="B4" s="1"/>
      <c r="C4" s="12"/>
      <c r="D4" s="13"/>
      <c r="E4" s="14"/>
      <c r="F4" s="13"/>
      <c r="G4" s="1"/>
      <c r="H4" s="1"/>
    </row>
    <row r="5" spans="1:8" ht="30" customHeight="1" x14ac:dyDescent="0.3">
      <c r="A5" s="1"/>
      <c r="B5" s="1"/>
      <c r="C5" s="175" t="s">
        <v>50</v>
      </c>
      <c r="D5" s="176"/>
      <c r="E5" s="153">
        <v>336</v>
      </c>
      <c r="F5" s="140"/>
      <c r="G5" s="1"/>
      <c r="H5" s="1"/>
    </row>
    <row r="6" spans="1:8" ht="30" customHeight="1" thickBot="1" x14ac:dyDescent="0.35">
      <c r="A6" s="114"/>
      <c r="B6" s="1"/>
      <c r="C6" s="145" t="s">
        <v>57</v>
      </c>
      <c r="D6" s="146"/>
      <c r="E6" s="143">
        <v>47</v>
      </c>
      <c r="F6" s="144"/>
      <c r="G6" s="1"/>
      <c r="H6" s="1"/>
    </row>
    <row r="7" spans="1:8" ht="30" customHeight="1" thickBot="1" x14ac:dyDescent="0.35">
      <c r="A7" s="1"/>
      <c r="B7" s="1"/>
      <c r="C7" s="133" t="s">
        <v>36</v>
      </c>
      <c r="D7" s="184"/>
      <c r="E7" s="173">
        <v>217</v>
      </c>
      <c r="F7" s="174"/>
      <c r="G7" s="1"/>
      <c r="H7" s="1"/>
    </row>
    <row r="8" spans="1:8" ht="30" customHeight="1" thickBot="1" x14ac:dyDescent="0.35">
      <c r="A8" s="1"/>
      <c r="B8" s="1"/>
      <c r="C8" s="178" t="s">
        <v>85</v>
      </c>
      <c r="D8" s="179"/>
      <c r="E8" s="135">
        <v>181</v>
      </c>
      <c r="F8" s="136"/>
      <c r="G8" s="1"/>
      <c r="H8" s="1"/>
    </row>
    <row r="9" spans="1:8" ht="30" customHeight="1" x14ac:dyDescent="0.25">
      <c r="A9" s="1"/>
      <c r="B9" s="1"/>
      <c r="C9" s="23"/>
      <c r="D9" s="24"/>
      <c r="E9" s="23"/>
      <c r="F9" s="24"/>
      <c r="G9" s="1"/>
      <c r="H9" s="1"/>
    </row>
    <row r="10" spans="1:8" ht="30" customHeight="1" x14ac:dyDescent="0.3">
      <c r="A10" s="1"/>
      <c r="B10" s="1"/>
      <c r="C10" s="8"/>
      <c r="D10" s="9" t="s">
        <v>23</v>
      </c>
      <c r="E10" s="177">
        <f>E5+E6+E7+E8</f>
        <v>781</v>
      </c>
      <c r="F10" s="156"/>
      <c r="G10" s="1"/>
      <c r="H10" s="1"/>
    </row>
    <row r="11" spans="1:8" ht="30" customHeight="1" x14ac:dyDescent="0.25">
      <c r="A11" s="1"/>
      <c r="B11" s="1"/>
      <c r="G11" s="1"/>
      <c r="H11" s="1"/>
    </row>
    <row r="12" spans="1:8" ht="30" customHeight="1" x14ac:dyDescent="0.25">
      <c r="A12" s="11" t="s">
        <v>8</v>
      </c>
      <c r="B12" s="11" t="s">
        <v>22</v>
      </c>
      <c r="C12" s="11" t="s">
        <v>25</v>
      </c>
      <c r="D12" s="11" t="s">
        <v>26</v>
      </c>
      <c r="E12" s="11" t="s">
        <v>27</v>
      </c>
      <c r="F12" s="11" t="s">
        <v>84</v>
      </c>
      <c r="G12" s="11" t="s">
        <v>32</v>
      </c>
      <c r="H12" s="11" t="s">
        <v>33</v>
      </c>
    </row>
    <row r="13" spans="1:8" ht="30" customHeight="1" x14ac:dyDescent="0.25">
      <c r="A13" s="33" t="s">
        <v>28</v>
      </c>
      <c r="B13" s="64">
        <v>0</v>
      </c>
      <c r="C13" s="64">
        <v>0</v>
      </c>
      <c r="D13" s="64">
        <v>0</v>
      </c>
      <c r="E13" s="97"/>
      <c r="F13" s="32">
        <f>D13-C13-E13</f>
        <v>0</v>
      </c>
      <c r="G13" s="65">
        <v>0</v>
      </c>
      <c r="H13" s="22">
        <f>GR_Verrechnungsstundensätze!D27</f>
        <v>0</v>
      </c>
    </row>
    <row r="14" spans="1:8" ht="30" customHeight="1" thickBot="1" x14ac:dyDescent="0.3">
      <c r="A14" s="1"/>
      <c r="B14" s="1"/>
      <c r="H14" s="1"/>
    </row>
    <row r="15" spans="1:8" ht="30" customHeight="1" thickBot="1" x14ac:dyDescent="0.3">
      <c r="A15" s="1"/>
      <c r="B15" s="1"/>
      <c r="C15" s="1"/>
      <c r="D15" s="125" t="s">
        <v>65</v>
      </c>
      <c r="E15" s="126"/>
      <c r="F15" s="132"/>
      <c r="G15" s="127">
        <f>B13*F13*G13*H13</f>
        <v>0</v>
      </c>
      <c r="H15" s="128"/>
    </row>
    <row r="19" spans="1:8" ht="30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30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</sheetData>
  <sheetProtection algorithmName="SHA-512" hashValue="eoMnXHk9yppeG2acyubuCZtiw69aUm9lw7LIT0+TNA4BfG4fa/uZch0M+BQN1bCtis+8vm8ie46sHnxzL7iKfg==" saltValue="m2khlKRlder7V0XNlpD+iw==" spinCount="100000" sheet="1" objects="1" scenarios="1" selectLockedCells="1"/>
  <mergeCells count="14">
    <mergeCell ref="D15:F15"/>
    <mergeCell ref="G15:H15"/>
    <mergeCell ref="B1:G1"/>
    <mergeCell ref="C6:D6"/>
    <mergeCell ref="E6:F6"/>
    <mergeCell ref="C7:D7"/>
    <mergeCell ref="E7:F7"/>
    <mergeCell ref="C8:D8"/>
    <mergeCell ref="E8:F8"/>
    <mergeCell ref="C3:D3"/>
    <mergeCell ref="E3:F3"/>
    <mergeCell ref="C5:D5"/>
    <mergeCell ref="E5:F5"/>
    <mergeCell ref="E10:F10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6"/>
  <sheetViews>
    <sheetView view="pageLayout" zoomScaleNormal="100" workbookViewId="0">
      <selection activeCell="B15" sqref="B15"/>
    </sheetView>
  </sheetViews>
  <sheetFormatPr baseColWidth="10" defaultRowHeight="30" customHeight="1" x14ac:dyDescent="0.25"/>
  <cols>
    <col min="1" max="6" width="15.7109375" customWidth="1"/>
    <col min="7" max="7" width="16.140625" customWidth="1"/>
    <col min="8" max="8" width="17.7109375" customWidth="1"/>
    <col min="9" max="16" width="15.7109375" customWidth="1"/>
  </cols>
  <sheetData>
    <row r="1" spans="1:8" ht="30" customHeight="1" x14ac:dyDescent="0.3">
      <c r="A1" s="112"/>
      <c r="B1" s="123" t="s">
        <v>110</v>
      </c>
      <c r="C1" s="123"/>
      <c r="D1" s="123"/>
      <c r="E1" s="123"/>
      <c r="F1" s="123"/>
      <c r="G1" s="123"/>
      <c r="H1" s="1"/>
    </row>
    <row r="3" spans="1:8" ht="30" customHeight="1" x14ac:dyDescent="0.25">
      <c r="A3" s="1"/>
      <c r="B3" s="1"/>
      <c r="C3" s="129" t="s">
        <v>21</v>
      </c>
      <c r="D3" s="130"/>
      <c r="E3" s="129" t="s">
        <v>48</v>
      </c>
      <c r="F3" s="130"/>
      <c r="G3" s="1"/>
      <c r="H3" s="1"/>
    </row>
    <row r="4" spans="1:8" ht="30" customHeight="1" thickBot="1" x14ac:dyDescent="0.3">
      <c r="A4" s="1"/>
      <c r="B4" s="1"/>
      <c r="C4" s="12"/>
      <c r="D4" s="13"/>
      <c r="E4" s="14"/>
      <c r="F4" s="13"/>
      <c r="G4" s="1"/>
      <c r="H4" s="1"/>
    </row>
    <row r="5" spans="1:8" ht="30" customHeight="1" x14ac:dyDescent="0.3">
      <c r="A5" s="1"/>
      <c r="B5" s="1"/>
      <c r="C5" s="175" t="s">
        <v>50</v>
      </c>
      <c r="D5" s="176"/>
      <c r="E5" s="153">
        <v>38</v>
      </c>
      <c r="F5" s="140"/>
      <c r="G5" s="1"/>
      <c r="H5" s="1"/>
    </row>
    <row r="6" spans="1:8" ht="30" customHeight="1" thickBot="1" x14ac:dyDescent="0.35">
      <c r="A6" s="114"/>
      <c r="B6" s="1"/>
      <c r="C6" s="145" t="s">
        <v>57</v>
      </c>
      <c r="D6" s="146"/>
      <c r="E6" s="143">
        <v>58</v>
      </c>
      <c r="F6" s="144"/>
      <c r="G6" s="1"/>
      <c r="H6" s="1"/>
    </row>
    <row r="7" spans="1:8" ht="30" customHeight="1" thickBot="1" x14ac:dyDescent="0.35">
      <c r="A7" s="1"/>
      <c r="B7" s="1"/>
      <c r="C7" s="133" t="s">
        <v>36</v>
      </c>
      <c r="D7" s="184"/>
      <c r="E7" s="173">
        <v>44</v>
      </c>
      <c r="F7" s="174"/>
      <c r="G7" s="1"/>
      <c r="H7" s="1"/>
    </row>
    <row r="8" spans="1:8" ht="30" customHeight="1" thickBot="1" x14ac:dyDescent="0.35">
      <c r="A8" s="1"/>
      <c r="B8" s="1"/>
      <c r="C8" s="178" t="s">
        <v>85</v>
      </c>
      <c r="D8" s="179"/>
      <c r="E8" s="135">
        <v>111</v>
      </c>
      <c r="F8" s="136"/>
      <c r="G8" s="1"/>
      <c r="H8" s="1"/>
    </row>
    <row r="9" spans="1:8" ht="30" customHeight="1" thickBot="1" x14ac:dyDescent="0.35">
      <c r="A9" s="1"/>
      <c r="B9" s="1"/>
      <c r="C9" s="185" t="s">
        <v>105</v>
      </c>
      <c r="D9" s="186"/>
      <c r="E9" s="135">
        <v>186</v>
      </c>
      <c r="F9" s="136"/>
      <c r="G9" s="1"/>
      <c r="H9" s="1"/>
    </row>
    <row r="10" spans="1:8" ht="30" customHeight="1" thickBot="1" x14ac:dyDescent="0.35">
      <c r="A10" s="1"/>
      <c r="B10" s="1"/>
      <c r="C10" s="189" t="s">
        <v>115</v>
      </c>
      <c r="D10" s="190"/>
      <c r="E10" s="135">
        <v>24</v>
      </c>
      <c r="F10" s="136"/>
      <c r="G10" s="1"/>
      <c r="H10" s="1"/>
    </row>
    <row r="11" spans="1:8" ht="30" customHeight="1" x14ac:dyDescent="0.25">
      <c r="A11" s="1"/>
      <c r="B11" s="1"/>
      <c r="C11" s="23"/>
      <c r="D11" s="24"/>
      <c r="E11" s="23"/>
      <c r="F11" s="24"/>
      <c r="G11" s="1"/>
      <c r="H11" s="1"/>
    </row>
    <row r="12" spans="1:8" ht="30" customHeight="1" x14ac:dyDescent="0.3">
      <c r="A12" s="1"/>
      <c r="B12" s="1"/>
      <c r="C12" s="8"/>
      <c r="D12" s="9" t="s">
        <v>23</v>
      </c>
      <c r="E12" s="177">
        <f>E5+E6+E7+E8+E9</f>
        <v>437</v>
      </c>
      <c r="F12" s="156"/>
      <c r="G12" s="1"/>
      <c r="H12" s="1"/>
    </row>
    <row r="13" spans="1:8" ht="30" customHeight="1" x14ac:dyDescent="0.25">
      <c r="A13" s="1"/>
      <c r="B13" s="1"/>
      <c r="G13" s="1"/>
      <c r="H13" s="1"/>
    </row>
    <row r="14" spans="1:8" ht="30" customHeight="1" x14ac:dyDescent="0.25">
      <c r="A14" s="11" t="s">
        <v>24</v>
      </c>
      <c r="B14" s="11" t="s">
        <v>22</v>
      </c>
      <c r="C14" s="11" t="s">
        <v>25</v>
      </c>
      <c r="D14" s="11" t="s">
        <v>26</v>
      </c>
      <c r="E14" s="11" t="s">
        <v>27</v>
      </c>
      <c r="F14" s="11" t="s">
        <v>84</v>
      </c>
      <c r="G14" s="11" t="s">
        <v>32</v>
      </c>
      <c r="H14" s="11" t="s">
        <v>33</v>
      </c>
    </row>
    <row r="15" spans="1:8" ht="30" customHeight="1" x14ac:dyDescent="0.25">
      <c r="A15" s="33" t="s">
        <v>28</v>
      </c>
      <c r="B15" s="64">
        <v>0</v>
      </c>
      <c r="C15" s="64">
        <v>0</v>
      </c>
      <c r="D15" s="64">
        <v>0</v>
      </c>
      <c r="E15" s="97">
        <v>0</v>
      </c>
      <c r="F15" s="32">
        <f>D15-C15-E15</f>
        <v>0</v>
      </c>
      <c r="G15" s="65">
        <v>0</v>
      </c>
      <c r="H15" s="22">
        <f>GR_Verrechnungsstundensätze!D27</f>
        <v>0</v>
      </c>
    </row>
    <row r="16" spans="1:8" ht="30" customHeight="1" thickBot="1" x14ac:dyDescent="0.3">
      <c r="A16" s="1"/>
      <c r="B16" s="1"/>
      <c r="H16" s="1"/>
    </row>
    <row r="17" spans="1:8" ht="30" customHeight="1" thickBot="1" x14ac:dyDescent="0.3">
      <c r="A17" s="1"/>
      <c r="B17" s="1"/>
      <c r="C17" s="1"/>
      <c r="D17" s="125" t="s">
        <v>66</v>
      </c>
      <c r="E17" s="126"/>
      <c r="F17" s="132"/>
      <c r="G17" s="127">
        <f>B15*F15*G15*H15</f>
        <v>0</v>
      </c>
      <c r="H17" s="128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</sheetData>
  <sheetProtection algorithmName="SHA-512" hashValue="d3nmUuwPQpBoGTxBYyO32VpUhhS7Nk12S76ZxeEhEm/9UAbwgMqMh6uCnack5TcJfxQiGwF3TBdf75PmyFMC6Q==" saltValue="4GdeRc6556S8PZ3stVihNQ==" spinCount="100000" sheet="1" objects="1" scenarios="1" selectLockedCells="1"/>
  <mergeCells count="18">
    <mergeCell ref="C6:D6"/>
    <mergeCell ref="E6:F6"/>
    <mergeCell ref="B1:G1"/>
    <mergeCell ref="C3:D3"/>
    <mergeCell ref="E3:F3"/>
    <mergeCell ref="C5:D5"/>
    <mergeCell ref="E5:F5"/>
    <mergeCell ref="G17:H17"/>
    <mergeCell ref="C9:D9"/>
    <mergeCell ref="E9:F9"/>
    <mergeCell ref="C7:D7"/>
    <mergeCell ref="E7:F7"/>
    <mergeCell ref="C8:D8"/>
    <mergeCell ref="E8:F8"/>
    <mergeCell ref="E12:F12"/>
    <mergeCell ref="D17:F17"/>
    <mergeCell ref="C10:D10"/>
    <mergeCell ref="E10:F10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7130-680B-44D8-AD0E-E3DF4715B184}">
  <dimension ref="A1:H66"/>
  <sheetViews>
    <sheetView view="pageLayout" zoomScale="70" zoomScaleNormal="100" zoomScalePageLayoutView="70" workbookViewId="0">
      <selection activeCell="B15" sqref="B15"/>
    </sheetView>
  </sheetViews>
  <sheetFormatPr baseColWidth="10" defaultRowHeight="30" customHeight="1" x14ac:dyDescent="0.25"/>
  <cols>
    <col min="1" max="5" width="15.7109375" customWidth="1"/>
    <col min="6" max="6" width="21.5703125" customWidth="1"/>
    <col min="7" max="7" width="10.140625" customWidth="1"/>
    <col min="8" max="8" width="17.7109375" customWidth="1"/>
    <col min="9" max="16" width="15.7109375" customWidth="1"/>
  </cols>
  <sheetData>
    <row r="1" spans="1:8" ht="30" customHeight="1" x14ac:dyDescent="0.3">
      <c r="A1" s="112"/>
      <c r="B1" s="123" t="s">
        <v>132</v>
      </c>
      <c r="C1" s="123"/>
      <c r="D1" s="123"/>
      <c r="E1" s="123"/>
      <c r="F1" s="123"/>
      <c r="G1" s="123"/>
      <c r="H1" s="1"/>
    </row>
    <row r="3" spans="1:8" ht="30" customHeight="1" x14ac:dyDescent="0.25">
      <c r="A3" s="1"/>
      <c r="B3" s="1"/>
      <c r="C3" s="129" t="s">
        <v>21</v>
      </c>
      <c r="D3" s="130"/>
      <c r="E3" s="129" t="s">
        <v>48</v>
      </c>
      <c r="F3" s="130"/>
      <c r="G3" s="1"/>
      <c r="H3" s="1"/>
    </row>
    <row r="4" spans="1:8" ht="30" customHeight="1" thickBot="1" x14ac:dyDescent="0.3">
      <c r="A4" s="1"/>
      <c r="B4" s="1"/>
      <c r="C4" s="12"/>
      <c r="D4" s="13"/>
      <c r="E4" s="14"/>
      <c r="F4" s="13"/>
      <c r="G4" s="1"/>
      <c r="H4" s="1"/>
    </row>
    <row r="5" spans="1:8" ht="30" customHeight="1" thickBot="1" x14ac:dyDescent="0.35">
      <c r="A5" s="1"/>
      <c r="B5" s="1"/>
      <c r="C5" s="175" t="s">
        <v>50</v>
      </c>
      <c r="D5" s="176"/>
      <c r="E5" s="153">
        <v>50</v>
      </c>
      <c r="F5" s="140"/>
      <c r="G5" s="1"/>
      <c r="H5" s="1"/>
    </row>
    <row r="6" spans="1:8" ht="30" customHeight="1" thickBot="1" x14ac:dyDescent="0.35">
      <c r="A6" s="114"/>
      <c r="B6" s="1"/>
      <c r="C6" s="145" t="s">
        <v>57</v>
      </c>
      <c r="D6" s="146"/>
      <c r="E6" s="153">
        <v>3</v>
      </c>
      <c r="F6" s="140"/>
      <c r="G6" s="1"/>
      <c r="H6" s="1"/>
    </row>
    <row r="7" spans="1:8" ht="30" customHeight="1" thickBot="1" x14ac:dyDescent="0.35">
      <c r="A7" s="1"/>
      <c r="B7" s="1"/>
      <c r="C7" s="191"/>
      <c r="D7" s="193"/>
      <c r="E7" s="135"/>
      <c r="F7" s="136"/>
      <c r="G7" s="1"/>
      <c r="H7" s="1"/>
    </row>
    <row r="8" spans="1:8" ht="30" customHeight="1" thickBot="1" x14ac:dyDescent="0.35">
      <c r="A8" s="1"/>
      <c r="B8" s="1"/>
      <c r="C8" s="191"/>
      <c r="D8" s="192"/>
      <c r="E8" s="135"/>
      <c r="F8" s="136"/>
      <c r="G8" s="1"/>
      <c r="H8" s="1"/>
    </row>
    <row r="9" spans="1:8" ht="30" customHeight="1" thickBot="1" x14ac:dyDescent="0.35">
      <c r="A9" s="1"/>
      <c r="B9" s="1"/>
      <c r="C9" s="191"/>
      <c r="D9" s="192"/>
      <c r="E9" s="135"/>
      <c r="F9" s="136"/>
      <c r="G9" s="1"/>
      <c r="H9" s="1"/>
    </row>
    <row r="10" spans="1:8" ht="30" customHeight="1" thickBot="1" x14ac:dyDescent="0.35">
      <c r="A10" s="1"/>
      <c r="B10" s="1"/>
      <c r="C10" s="191"/>
      <c r="D10" s="192"/>
      <c r="E10" s="135"/>
      <c r="F10" s="136"/>
      <c r="G10" s="1"/>
      <c r="H10" s="1"/>
    </row>
    <row r="11" spans="1:8" ht="30" customHeight="1" x14ac:dyDescent="0.25">
      <c r="A11" s="1"/>
      <c r="B11" s="1"/>
      <c r="C11" s="23"/>
      <c r="D11" s="24"/>
      <c r="E11" s="23"/>
      <c r="F11" s="24"/>
      <c r="G11" s="1"/>
      <c r="H11" s="1"/>
    </row>
    <row r="12" spans="1:8" ht="30" customHeight="1" x14ac:dyDescent="0.3">
      <c r="A12" s="1"/>
      <c r="B12" s="1"/>
      <c r="C12" s="8"/>
      <c r="D12" s="9" t="s">
        <v>23</v>
      </c>
      <c r="E12" s="177">
        <f>E5+E6+E7+E8+E9</f>
        <v>53</v>
      </c>
      <c r="F12" s="156"/>
      <c r="G12" s="1"/>
      <c r="H12" s="1"/>
    </row>
    <row r="13" spans="1:8" ht="30" customHeight="1" x14ac:dyDescent="0.25">
      <c r="A13" s="1"/>
      <c r="B13" s="1"/>
      <c r="G13" s="1"/>
      <c r="H13" s="1"/>
    </row>
    <row r="14" spans="1:8" ht="30" customHeight="1" x14ac:dyDescent="0.25">
      <c r="A14" s="11" t="s">
        <v>24</v>
      </c>
      <c r="B14" s="11" t="s">
        <v>22</v>
      </c>
      <c r="C14" s="11" t="s">
        <v>25</v>
      </c>
      <c r="D14" s="11" t="s">
        <v>26</v>
      </c>
      <c r="E14" s="11" t="s">
        <v>27</v>
      </c>
      <c r="F14" s="11" t="s">
        <v>84</v>
      </c>
      <c r="G14" s="11" t="s">
        <v>32</v>
      </c>
      <c r="H14" s="11" t="s">
        <v>33</v>
      </c>
    </row>
    <row r="15" spans="1:8" ht="30" customHeight="1" x14ac:dyDescent="0.25">
      <c r="A15" s="33" t="s">
        <v>28</v>
      </c>
      <c r="B15" s="64">
        <v>0</v>
      </c>
      <c r="C15" s="64">
        <v>0</v>
      </c>
      <c r="D15" s="64">
        <v>0</v>
      </c>
      <c r="E15" s="97">
        <v>0</v>
      </c>
      <c r="F15" s="32">
        <f>D15-C15-E15</f>
        <v>0</v>
      </c>
      <c r="G15" s="65">
        <v>0</v>
      </c>
      <c r="H15" s="22">
        <f>GR_Verrechnungsstundensätze!D27</f>
        <v>0</v>
      </c>
    </row>
    <row r="16" spans="1:8" ht="30" customHeight="1" thickBot="1" x14ac:dyDescent="0.3">
      <c r="A16" s="1"/>
      <c r="B16" s="1"/>
      <c r="H16" s="1"/>
    </row>
    <row r="17" spans="1:8" ht="30" customHeight="1" thickBot="1" x14ac:dyDescent="0.3">
      <c r="A17" s="1"/>
      <c r="B17" s="1"/>
      <c r="C17" s="1"/>
      <c r="D17" s="125" t="s">
        <v>66</v>
      </c>
      <c r="E17" s="126"/>
      <c r="F17" s="132"/>
      <c r="G17" s="127">
        <f>B15*F15*G15*H15</f>
        <v>0</v>
      </c>
      <c r="H17" s="128"/>
    </row>
    <row r="21" spans="1:8" ht="30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30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30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30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30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30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30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30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30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30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30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30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30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30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30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30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30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30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30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30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30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30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30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30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30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30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30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30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30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30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30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30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30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30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30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30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30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30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30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30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30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30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30" customHeight="1" x14ac:dyDescent="0.25">
      <c r="A66" s="1"/>
      <c r="B66" s="1"/>
      <c r="C66" s="1"/>
      <c r="D66" s="1"/>
      <c r="E66" s="1"/>
      <c r="F66" s="1"/>
      <c r="G66" s="1"/>
      <c r="H66" s="1"/>
    </row>
  </sheetData>
  <sheetProtection algorithmName="SHA-512" hashValue="LKxYjnIjIQA19CgWHXk2Trcp+sn78aLZgruYsWe04hcFkyrxszrUlOblNQoJaeHFTnZJuvIPisDHF7SOKyUt5g==" saltValue="KE2pnvYeg3u73FJxzREBwQ==" spinCount="100000" sheet="1" objects="1" scenarios="1" selectLockedCells="1"/>
  <mergeCells count="18">
    <mergeCell ref="C6:D6"/>
    <mergeCell ref="E6:F6"/>
    <mergeCell ref="B1:G1"/>
    <mergeCell ref="C3:D3"/>
    <mergeCell ref="E3:F3"/>
    <mergeCell ref="C5:D5"/>
    <mergeCell ref="E5:F5"/>
    <mergeCell ref="C7:D7"/>
    <mergeCell ref="E7:F7"/>
    <mergeCell ref="C8:D8"/>
    <mergeCell ref="E8:F8"/>
    <mergeCell ref="C9:D9"/>
    <mergeCell ref="E9:F9"/>
    <mergeCell ref="C10:D10"/>
    <mergeCell ref="E10:F10"/>
    <mergeCell ref="E12:F12"/>
    <mergeCell ref="D17:F17"/>
    <mergeCell ref="G17:H17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&amp;LBayreuther Festspiele GmbH
Festspielhügel 1-2
95445 Bayreuth&amp;CVerfasser: Tanja Fichtner
Technische Leitung&amp;R&amp;G</oddHeader>
    <oddFooter>&amp;L&amp;A
&amp;F&amp;CSeite &amp;P von &amp;N&amp;R&amp;D, &amp;T
Vergabenummer 010226</oddFooter>
  </headerFooter>
  <colBreaks count="1" manualBreakCount="1">
    <brk id="8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</vt:i4>
      </vt:variant>
    </vt:vector>
  </HeadingPairs>
  <TitlesOfParts>
    <vt:vector size="17" baseType="lpstr">
      <vt:lpstr>GR_Verrechnungsstundensätze</vt:lpstr>
      <vt:lpstr>GR_Vorarbeiter</vt:lpstr>
      <vt:lpstr>Grundreinigung_UG</vt:lpstr>
      <vt:lpstr>Grundreinigung_EG</vt:lpstr>
      <vt:lpstr>Grundreinigung_1.OG</vt:lpstr>
      <vt:lpstr>Grundreinigung_2.OG</vt:lpstr>
      <vt:lpstr>Grundreinigung_3.OG</vt:lpstr>
      <vt:lpstr>Grundreinigung_4.OG</vt:lpstr>
      <vt:lpstr>GR_Maskenatelier</vt:lpstr>
      <vt:lpstr>GR_Stimmzimmer_Regie_Chor</vt:lpstr>
      <vt:lpstr>GR_Restaurant</vt:lpstr>
      <vt:lpstr>GR_Eingangsbereiche</vt:lpstr>
      <vt:lpstr>GR_Probebühnen</vt:lpstr>
      <vt:lpstr>GR_Arbeitsmittel</vt:lpstr>
      <vt:lpstr>GR_Gesamtkosten</vt:lpstr>
      <vt:lpstr>GR_Verrechnungsstundensätze!Druckbereich</vt:lpstr>
      <vt:lpstr>GR_Vorarbeiter!Druckbereich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Scheppan</dc:creator>
  <cp:lastModifiedBy>Tanja Fichtner (Mitarbeit Vergabestelle)</cp:lastModifiedBy>
  <cp:lastPrinted>2017-03-14T11:30:50Z</cp:lastPrinted>
  <dcterms:created xsi:type="dcterms:W3CDTF">2014-03-25T06:30:28Z</dcterms:created>
  <dcterms:modified xsi:type="dcterms:W3CDTF">2026-02-13T12:44:38Z</dcterms:modified>
</cp:coreProperties>
</file>